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7250" windowHeight="10260" tabRatio="732" activeTab="1"/>
  </bookViews>
  <sheets>
    <sheet name="記入方法" sheetId="1" r:id="rId1"/>
    <sheet name="記録簿" sheetId="2" r:id="rId2"/>
    <sheet name="詳細図 " sheetId="3" r:id="rId3"/>
    <sheet name="記録簿【例】" sheetId="4" r:id="rId4"/>
    <sheet name="詳細図【例】" sheetId="5" r:id="rId5"/>
  </sheets>
  <definedNames>
    <definedName name="_xlnm.Print_Area" localSheetId="1">'記録簿'!$A$1:$V$23</definedName>
    <definedName name="_xlnm.Print_Area" localSheetId="3">'記録簿【例】'!$A$1:$V$23</definedName>
    <definedName name="_xlnm.Print_Area" localSheetId="2">'詳細図 '!$A$1:$Y$61</definedName>
    <definedName name="_xlnm.Print_Area" localSheetId="4">'詳細図【例】'!$A$1:$Y$61</definedName>
  </definedNames>
  <calcPr fullCalcOnLoad="1"/>
</workbook>
</file>

<file path=xl/sharedStrings.xml><?xml version="1.0" encoding="utf-8"?>
<sst xmlns="http://schemas.openxmlformats.org/spreadsheetml/2006/main" count="447" uniqueCount="260">
  <si>
    <t>年</t>
  </si>
  <si>
    <t>月</t>
  </si>
  <si>
    <t>日</t>
  </si>
  <si>
    <t>開始
時刻</t>
  </si>
  <si>
    <t>終了
時刻</t>
  </si>
  <si>
    <t>記号</t>
  </si>
  <si>
    <t>番号</t>
  </si>
  <si>
    <t>教育
形態</t>
  </si>
  <si>
    <t>分野</t>
  </si>
  <si>
    <t>記号</t>
  </si>
  <si>
    <t>　　細分野</t>
  </si>
  <si>
    <t>基礎共通分野</t>
  </si>
  <si>
    <t>A</t>
  </si>
  <si>
    <t>倫理</t>
  </si>
  <si>
    <t>B</t>
  </si>
  <si>
    <t>一般科学</t>
  </si>
  <si>
    <t>C</t>
  </si>
  <si>
    <t>専門基礎科学</t>
  </si>
  <si>
    <t>D</t>
  </si>
  <si>
    <t>社会経済動向</t>
  </si>
  <si>
    <t>E</t>
  </si>
  <si>
    <t>法律・契約</t>
  </si>
  <si>
    <t>F</t>
  </si>
  <si>
    <t>安全管理</t>
  </si>
  <si>
    <t>G</t>
  </si>
  <si>
    <t>教養</t>
  </si>
  <si>
    <t>ランドスケープ技術分野</t>
  </si>
  <si>
    <t>ランドスケープ専門技術分野</t>
  </si>
  <si>
    <t>H</t>
  </si>
  <si>
    <t>原論</t>
  </si>
  <si>
    <t>I</t>
  </si>
  <si>
    <t>調査・解析</t>
  </si>
  <si>
    <t>J</t>
  </si>
  <si>
    <t>計画</t>
  </si>
  <si>
    <t>K</t>
  </si>
  <si>
    <t>設計</t>
  </si>
  <si>
    <t>植物材料</t>
  </si>
  <si>
    <t>N</t>
  </si>
  <si>
    <t>施工一般</t>
  </si>
  <si>
    <t>O</t>
  </si>
  <si>
    <t>管理・運営</t>
  </si>
  <si>
    <t>P</t>
  </si>
  <si>
    <t>環境保全</t>
  </si>
  <si>
    <t>Q</t>
  </si>
  <si>
    <t>合意形成</t>
  </si>
  <si>
    <t>R</t>
  </si>
  <si>
    <t>環境学習・教育</t>
  </si>
  <si>
    <t>S</t>
  </si>
  <si>
    <t>福祉・健康増進</t>
  </si>
  <si>
    <t>T</t>
  </si>
  <si>
    <t>情報化</t>
  </si>
  <si>
    <t>総合管理分野</t>
  </si>
  <si>
    <t>U</t>
  </si>
  <si>
    <t>周辺技術分野</t>
  </si>
  <si>
    <t>V</t>
  </si>
  <si>
    <t>教育形態</t>
  </si>
  <si>
    <t>番号</t>
  </si>
  <si>
    <t>内容</t>
  </si>
  <si>
    <t>Ⅰ</t>
  </si>
  <si>
    <t>研修会、シンポジウム等への参加　</t>
  </si>
  <si>
    <t>講習会,研修会</t>
  </si>
  <si>
    <t>講演会,シンポジウム</t>
  </si>
  <si>
    <t>Ⅱ</t>
  </si>
  <si>
    <t>論文等の発表</t>
  </si>
  <si>
    <t>口頭発表（学協会）　</t>
  </si>
  <si>
    <t>口頭発表（一般）</t>
  </si>
  <si>
    <t>論文等の発表（審査付き）</t>
  </si>
  <si>
    <t>論文等の発表（一般）</t>
  </si>
  <si>
    <t>技術図書の執筆</t>
  </si>
  <si>
    <t>Ⅲ</t>
  </si>
  <si>
    <t>企業内研修及びＯＪＴ</t>
  </si>
  <si>
    <t>企業内研修プログラムの受講</t>
  </si>
  <si>
    <t>実務学習型</t>
  </si>
  <si>
    <t>ＯＪＴ</t>
  </si>
  <si>
    <t>Ⅳ</t>
  </si>
  <si>
    <t>技術指導</t>
  </si>
  <si>
    <t>大学,学術団体等の講師　</t>
  </si>
  <si>
    <t>その他,社内研修会等の講師</t>
  </si>
  <si>
    <t>Ⅴ</t>
  </si>
  <si>
    <t>業務経験</t>
  </si>
  <si>
    <t>成果業務等（責任者）</t>
  </si>
  <si>
    <t>成果業務等（担当者）</t>
  </si>
  <si>
    <t>特許取得（発明者）</t>
  </si>
  <si>
    <t>Ⅵ</t>
  </si>
  <si>
    <t>その他</t>
  </si>
  <si>
    <t>技術会議（議長等）</t>
  </si>
  <si>
    <t>技術会議（委員等）</t>
  </si>
  <si>
    <t>研究開発･技術業務,国際協力等</t>
  </si>
  <si>
    <t>自己学習（専門誌購読等）</t>
  </si>
  <si>
    <t>№</t>
  </si>
  <si>
    <t>教育
分野</t>
  </si>
  <si>
    <t>ＣＰＤの名称</t>
  </si>
  <si>
    <t>主催者等</t>
  </si>
  <si>
    <t>ＣＰＤの内容</t>
  </si>
  <si>
    <t>実
時間
（１）</t>
  </si>
  <si>
    <t>重み
係数
（２）</t>
  </si>
  <si>
    <t>CPD
単位
(1)×(2)</t>
  </si>
  <si>
    <t>CPD
単位
累計</t>
  </si>
  <si>
    <t>総合管理</t>
  </si>
  <si>
    <t>周辺技術</t>
  </si>
  <si>
    <t>基礎共通分野</t>
  </si>
  <si>
    <t>総合管理分野</t>
  </si>
  <si>
    <t>周辺技術分野</t>
  </si>
  <si>
    <t>実績</t>
  </si>
  <si>
    <t>LA専門技術分野</t>
  </si>
  <si>
    <t>達成率</t>
  </si>
  <si>
    <t>参加学習型</t>
  </si>
  <si>
    <t>情報提供型</t>
  </si>
  <si>
    <t>自己学習型</t>
  </si>
  <si>
    <t>合計</t>
  </si>
  <si>
    <t>区　　分</t>
  </si>
  <si>
    <t>合　　計</t>
  </si>
  <si>
    <t>氏　　名</t>
  </si>
  <si>
    <t>番　　号</t>
  </si>
  <si>
    <t>FAX</t>
  </si>
  <si>
    <t>a</t>
  </si>
  <si>
    <t>b</t>
  </si>
  <si>
    <t>c</t>
  </si>
  <si>
    <t>d</t>
  </si>
  <si>
    <t>e</t>
  </si>
  <si>
    <t>f</t>
  </si>
  <si>
    <t>教育分野の集計</t>
  </si>
  <si>
    <t>教育形態の集計</t>
  </si>
  <si>
    <t>基礎共通</t>
  </si>
  <si>
    <t>ＬＡ専門技術</t>
  </si>
  <si>
    <t>総</t>
  </si>
  <si>
    <t>周</t>
  </si>
  <si>
    <t>参加</t>
  </si>
  <si>
    <t>情報</t>
  </si>
  <si>
    <t>実務</t>
  </si>
  <si>
    <t>h</t>
  </si>
  <si>
    <t>m</t>
  </si>
  <si>
    <t>p</t>
  </si>
  <si>
    <t>v</t>
  </si>
  <si>
    <t>q</t>
  </si>
  <si>
    <t>g</t>
  </si>
  <si>
    <t>j</t>
  </si>
  <si>
    <t>k</t>
  </si>
  <si>
    <t>l</t>
  </si>
  <si>
    <t>n</t>
  </si>
  <si>
    <t>o</t>
  </si>
  <si>
    <t>r</t>
  </si>
  <si>
    <t>s</t>
  </si>
  <si>
    <t>t</t>
  </si>
  <si>
    <t>u</t>
  </si>
  <si>
    <t>L</t>
  </si>
  <si>
    <t>施設材料</t>
  </si>
  <si>
    <t>M</t>
  </si>
  <si>
    <t>平成○年度全国大会</t>
  </si>
  <si>
    <t>（社）日本造園学会</t>
  </si>
  <si>
    <t>分科会「造園空間整備のあり方」で、口頭発表</t>
  </si>
  <si>
    <t>「樹木管理の技術」講演会</t>
  </si>
  <si>
    <t>○○協会</t>
  </si>
  <si>
    <t>外国等の樹木診断技術の講演会に参加し、聴講</t>
  </si>
  <si>
    <t>社内業務研究論文発表会</t>
  </si>
  <si>
    <t>所属会社</t>
  </si>
  <si>
    <t>社員が実施した環境保全技術に関する論文を審査</t>
  </si>
  <si>
    <t>平成○年度技術開発予算会議</t>
  </si>
  <si>
    <t>社内の技術会議で、環境保全技術の開発方針と予算を協議</t>
  </si>
  <si>
    <t>○○市「環境技術研修」</t>
  </si>
  <si>
    <t>○○市</t>
  </si>
  <si>
    <t>市の職員研修会にて、環境保全技術を講義</t>
  </si>
  <si>
    <t>公益法人改革中間報告会（認定外プログラム）</t>
  </si>
  <si>
    <t>（財）○○財団</t>
  </si>
  <si>
    <t>公益法人改革に関するシンポジウムに参加し、聴講</t>
  </si>
  <si>
    <t>図書名</t>
  </si>
  <si>
    <t>○○書店</t>
  </si>
  <si>
    <t>「○○」について、技術的事例を含め、原稿を執筆</t>
  </si>
  <si>
    <t>○○委員会</t>
  </si>
  <si>
    <t>新制度について、今期の活動方針を協議</t>
  </si>
  <si>
    <t>学会誌、公園緑地</t>
  </si>
  <si>
    <t>学会誌、行政資料など造園関連会誌を購読</t>
  </si>
  <si>
    <t>「ISO14000」研修</t>
  </si>
  <si>
    <t>社内の研修で、ISO14000について、受講</t>
  </si>
  <si>
    <t>自</t>
  </si>
  <si>
    <t>計画</t>
  </si>
  <si>
    <t>教育分野別の分析</t>
  </si>
  <si>
    <t>教育形態別の分析</t>
  </si>
  <si>
    <t>造園ＣＰＤ記録簿</t>
  </si>
  <si>
    <t>電　　話</t>
  </si>
  <si>
    <t>記録簿に戻る</t>
  </si>
  <si>
    <t>開始日</t>
  </si>
  <si>
    <t>現在</t>
  </si>
  <si>
    <t>最初に、ここを押して説明文を見てください</t>
  </si>
  <si>
    <t>説明の続き</t>
  </si>
  <si>
    <t>分析図へリンク　押す</t>
  </si>
  <si>
    <t>CPD</t>
  </si>
  <si>
    <t>合計CPD</t>
  </si>
  <si>
    <t>半年分</t>
  </si>
  <si>
    <t>FAX</t>
  </si>
  <si>
    <t>№</t>
  </si>
  <si>
    <t>基礎共通分野</t>
  </si>
  <si>
    <t>A</t>
  </si>
  <si>
    <t>B</t>
  </si>
  <si>
    <t>C</t>
  </si>
  <si>
    <t>D</t>
  </si>
  <si>
    <t>E</t>
  </si>
  <si>
    <t>F</t>
  </si>
  <si>
    <t>安全管理</t>
  </si>
  <si>
    <t>G</t>
  </si>
  <si>
    <t>ランドスケープ専門技術分野</t>
  </si>
  <si>
    <t>H</t>
  </si>
  <si>
    <t>I</t>
  </si>
  <si>
    <t>調査・解析</t>
  </si>
  <si>
    <t>J</t>
  </si>
  <si>
    <t>計画</t>
  </si>
  <si>
    <t>K</t>
  </si>
  <si>
    <t>L</t>
  </si>
  <si>
    <t>施設材料</t>
  </si>
  <si>
    <t>M</t>
  </si>
  <si>
    <t>CPD</t>
  </si>
  <si>
    <t>研修会、シンポジウム等への参加　</t>
  </si>
  <si>
    <t>成果業務等（責任者）</t>
  </si>
  <si>
    <t>成果業務等（担当者）</t>
  </si>
  <si>
    <t>特許取得（発明者）</t>
  </si>
  <si>
    <t>研究開発･技術業務,国際協力等</t>
  </si>
  <si>
    <t>造園　太郎</t>
  </si>
  <si>
    <t>03-123-4567</t>
  </si>
  <si>
    <t>03-234-5679</t>
  </si>
  <si>
    <t>01-234-5678</t>
  </si>
  <si>
    <t>説明１</t>
  </si>
  <si>
    <t>←最初に、説明1-5を見てください</t>
  </si>
  <si>
    <t>記録簿の上部にある説明１～５にカーゾルを合わせると、以下のような説明文が表示されます</t>
  </si>
  <si>
    <t>CPDの計画と実施分析：計画目標を記入しておくと、記録簿に記入する度に進捗状況が把握でき,今後の計画に役立ちます。</t>
  </si>
  <si>
    <t>記入例で練習：記入例のデータをいろいろ変えてみて、記録簿に慣れてください。</t>
  </si>
  <si>
    <t>説明文の移動：説明文が入力の邪魔になる場合は,、任意の場所にドラッグで移動できます（左クリックしたまま引いて移動する）</t>
  </si>
  <si>
    <t>イルカ：画面上部のツールバーのヘルプをクリックし、「Ｏｆｆｉｃｅアシスタントを表示する」をクリックすると、イルカが任意の場所で説明します（Excel97では、？をクリック）</t>
  </si>
  <si>
    <t>CPDの年間計画を、教育分野別に立ててみましょう。</t>
  </si>
  <si>
    <t>例えば,基礎共通分野＝6、LA専門技術分野＝30、総合管理分野＝7、周辺技術分野＝7と記入すると、合計で50単位になります。</t>
  </si>
  <si>
    <t>バランスよく履修できるよう、いろいろ試してみてださい。昨年の実績を踏まえ,自分の目標を記入してみましょう。</t>
  </si>
  <si>
    <t>資格制度の更新等に当たり,必要とされる教育分野/教育形態別の単位が示されることもあります</t>
  </si>
  <si>
    <t>CPDの年間計画を、教育形態別に立ててみましょう。</t>
  </si>
  <si>
    <t>教育形態は、”能力開発”の区分でもあります。</t>
  </si>
  <si>
    <t>例えば,参加学習型＝20,情報提供型＝10,実務学習型＝10,自己学習型＝10と記入すると年間50単位となります。</t>
  </si>
  <si>
    <t>参加学習型や自己学習型に偏重しないよう,バランスよく自分の能力を磨きましょう。</t>
  </si>
  <si>
    <t>記録簿をダウンロードした日を記入してください。2004/6/4の様に記入してください。</t>
  </si>
  <si>
    <t>登録番号など（Ｈ16は未定です）</t>
  </si>
  <si>
    <t>西暦で記入してください。見やすくするため、ウインドウ枠を固定してあります。空白行を作らないよう,順番に注意してください。</t>
  </si>
  <si>
    <t>実時間</t>
  </si>
  <si>
    <t>移動，休憩，昼食などの時間を除いた、実時間を記入してください。時間(H)と分(M)の両方がありますので，注意してください（認定プログラム総覧を参照）</t>
  </si>
  <si>
    <t>重み係数</t>
  </si>
  <si>
    <t>重み係数があるものは記入してください。重み係数がなく、実時間に無関係で一律に単位が決まるものもありますので注意してください（ガイドブックのP7・9及びＱＡを参照）</t>
  </si>
  <si>
    <t>CPD単位</t>
  </si>
  <si>
    <t>四捨五入して小数第一位止めで計算されます。重み係数が無く，一律に単位数が定められているものは、当該単位数を直接記入してください（ガイドブックP9を参照）</t>
  </si>
  <si>
    <t>分析図へのリンク</t>
  </si>
  <si>
    <t>ここを押すと、自分専用の分析図のシートに移動します</t>
  </si>
  <si>
    <t>CPDの名称</t>
  </si>
  <si>
    <t>プログラム名を記入してください</t>
  </si>
  <si>
    <t>主催者等</t>
  </si>
  <si>
    <t>プログラムの主催者名を書いてください</t>
  </si>
  <si>
    <t>CPDの内容</t>
  </si>
  <si>
    <t>教育分野や教育形態について、第三者が見てもわかるように簡潔に記入してください</t>
  </si>
  <si>
    <t>説明１～５について</t>
  </si>
  <si>
    <t>記　　　号</t>
  </si>
  <si>
    <t>番　　　号</t>
  </si>
  <si>
    <t>開　始　日</t>
  </si>
  <si>
    <t>個別の記入欄</t>
  </si>
  <si>
    <t>認定プログラムを見て、1～18のうち一つだけ選んでください。教育形態が自動記入されます。
未認定のものは,具体例を見て最も近いものを記入してください。（ガイドブックのP9「教育形態」を参照）</t>
  </si>
  <si>
    <t>認定プログラムを見て,A～Vのうち一つだけ選んでください。教育分野が自動記入されます。
一つのプログラムが複数の講義で構成される場合は,講義ごとに記入してください。
未認定のものは,具体的内容例を見て最も近い分野を判断してください（ガイドブックのＰ8「教育分野」を参照）</t>
  </si>
  <si>
    <t>記入箇所：記入できるのは,未記入の着色部分です。その他は保護されており、行・列の挿入・削除等の様式変更は行なわないで下さい（自動計算が壊れます）。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</si>
</sst>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mmm\-yyyy"/>
    <numFmt numFmtId="181" formatCode="0.0_ "/>
    <numFmt numFmtId="182" formatCode="m/d"/>
  </numFmts>
  <fonts count="32">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6"/>
      <name val="ＭＳ Ｐ明朝"/>
      <family val="1"/>
    </font>
    <font>
      <sz val="12"/>
      <name val="ＭＳ Ｐゴシック"/>
      <family val="3"/>
    </font>
    <font>
      <sz val="11"/>
      <name val="ＭＳ Ｐ明朝"/>
      <family val="1"/>
    </font>
    <font>
      <sz val="12"/>
      <name val="ＭＳ Ｐ明朝"/>
      <family val="1"/>
    </font>
    <font>
      <b/>
      <sz val="9"/>
      <name val="ＭＳ Ｐゴシック"/>
      <family val="3"/>
    </font>
    <font>
      <sz val="10"/>
      <name val="ＭＳ Ｐ明朝"/>
      <family val="1"/>
    </font>
    <font>
      <b/>
      <sz val="11"/>
      <name val="ＭＳ Ｐ明朝"/>
      <family val="1"/>
    </font>
    <font>
      <sz val="9"/>
      <name val="ＭＳ Ｐゴシック"/>
      <family val="3"/>
    </font>
    <font>
      <u val="single"/>
      <sz val="9"/>
      <color indexed="36"/>
      <name val="ＭＳ 明朝"/>
      <family val="1"/>
    </font>
    <font>
      <b/>
      <sz val="10"/>
      <name val="ＭＳ Ｐゴシック"/>
      <family val="3"/>
    </font>
    <font>
      <sz val="10"/>
      <name val="ＭＳ Ｐゴシック"/>
      <family val="3"/>
    </font>
    <font>
      <sz val="11"/>
      <color indexed="10"/>
      <name val="ＭＳ Ｐゴシック"/>
      <family val="3"/>
    </font>
    <font>
      <sz val="16"/>
      <name val="ＭＳ Ｐゴシック"/>
      <family val="3"/>
    </font>
    <font>
      <u val="single"/>
      <sz val="12"/>
      <name val="ＭＳ Ｐゴシック"/>
      <family val="3"/>
    </font>
    <font>
      <sz val="16"/>
      <name val="HGS創英角ﾎﾟｯﾌﾟ体"/>
      <family val="3"/>
    </font>
    <font>
      <i/>
      <sz val="16"/>
      <name val="ＭＳ Ｐゴシック"/>
      <family val="3"/>
    </font>
    <font>
      <i/>
      <sz val="12"/>
      <name val="ＭＳ Ｐゴシック"/>
      <family val="3"/>
    </font>
    <font>
      <b/>
      <u val="single"/>
      <sz val="12"/>
      <color indexed="12"/>
      <name val="ＭＳ Ｐゴシック"/>
      <family val="3"/>
    </font>
    <font>
      <i/>
      <sz val="11"/>
      <name val="ＭＳ Ｐゴシック"/>
      <family val="3"/>
    </font>
    <font>
      <b/>
      <i/>
      <sz val="11"/>
      <name val="ＭＳ Ｐゴシック"/>
      <family val="3"/>
    </font>
    <font>
      <b/>
      <sz val="12"/>
      <name val="ＭＳ Ｐゴシック"/>
      <family val="3"/>
    </font>
    <font>
      <sz val="9.25"/>
      <name val="ＭＳ Ｐゴシック"/>
      <family val="3"/>
    </font>
    <font>
      <sz val="11.25"/>
      <name val="ＭＳ Ｐゴシック"/>
      <family val="3"/>
    </font>
    <font>
      <sz val="10.75"/>
      <name val="ＭＳ Ｐゴシック"/>
      <family val="3"/>
    </font>
    <font>
      <b/>
      <u val="single"/>
      <sz val="11"/>
      <color indexed="12"/>
      <name val="ＭＳ Ｐゴシック"/>
      <family val="3"/>
    </font>
    <font>
      <i/>
      <sz val="11"/>
      <name val="ＭＳ Ｐ明朝"/>
      <family val="1"/>
    </font>
    <font>
      <b/>
      <sz val="20"/>
      <name val="ＭＳ Ｐゴシック"/>
      <family val="3"/>
    </font>
    <font>
      <b/>
      <sz val="14"/>
      <name val="ＭＳ Ｐゴシック"/>
      <family val="3"/>
    </font>
  </fonts>
  <fills count="10">
    <fill>
      <patternFill/>
    </fill>
    <fill>
      <patternFill patternType="gray125"/>
    </fill>
    <fill>
      <patternFill patternType="solid">
        <fgColor indexed="9"/>
        <bgColor indexed="64"/>
      </patternFill>
    </fill>
    <fill>
      <patternFill patternType="gray125">
        <fgColor indexed="9"/>
        <bgColor indexed="9"/>
      </patternFill>
    </fill>
    <fill>
      <patternFill patternType="solid">
        <fgColor indexed="9"/>
        <bgColor indexed="64"/>
      </patternFill>
    </fill>
    <fill>
      <patternFill patternType="solid">
        <fgColor indexed="9"/>
        <bgColor indexed="64"/>
      </patternFill>
    </fill>
    <fill>
      <patternFill patternType="lightGray">
        <fgColor indexed="9"/>
        <bgColor indexed="9"/>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s>
  <borders count="53">
    <border>
      <left/>
      <right/>
      <top/>
      <bottom/>
      <diagonal/>
    </border>
    <border>
      <left style="thin"/>
      <right style="hair"/>
      <top style="hair"/>
      <bottom>
        <color indexed="63"/>
      </bottom>
    </border>
    <border>
      <left style="hair"/>
      <right>
        <color indexed="63"/>
      </right>
      <top style="hair"/>
      <bottom style="hair"/>
    </border>
    <border>
      <left style="hair"/>
      <right>
        <color indexed="63"/>
      </right>
      <top>
        <color indexed="63"/>
      </top>
      <bottom style="hair"/>
    </border>
    <border>
      <left style="hair"/>
      <right>
        <color indexed="63"/>
      </right>
      <top style="hair"/>
      <bottom>
        <color indexed="63"/>
      </bottom>
    </border>
    <border>
      <left style="hair"/>
      <right style="thin"/>
      <top style="hair"/>
      <bottom>
        <color indexed="63"/>
      </bottom>
    </border>
    <border>
      <left style="thin"/>
      <right style="thin"/>
      <top style="thin"/>
      <bottom style="thin"/>
    </border>
    <border>
      <left style="thin"/>
      <right style="hair"/>
      <top style="hair"/>
      <bottom style="hair"/>
    </border>
    <border>
      <left style="hair"/>
      <right style="thin"/>
      <top style="hair"/>
      <bottom style="hair"/>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style="hair"/>
    </border>
    <border>
      <left style="medium"/>
      <right style="medium"/>
      <top style="medium"/>
      <bottom style="medium"/>
    </border>
    <border>
      <left style="hair"/>
      <right style="hair"/>
      <top style="hair"/>
      <bottom style="hair"/>
    </border>
    <border>
      <left style="thin"/>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color indexed="63"/>
      </top>
      <bottom style="hair"/>
    </border>
    <border>
      <left style="hair"/>
      <right style="thin"/>
      <top>
        <color indexed="63"/>
      </top>
      <bottom style="hair"/>
    </border>
    <border>
      <left style="thin"/>
      <right style="thin"/>
      <top style="thin"/>
      <bottom>
        <color indexed="63"/>
      </bottom>
    </border>
    <border>
      <left style="thin"/>
      <right style="medium"/>
      <top style="medium"/>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thin"/>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hair"/>
      <top style="hair"/>
      <bottom style="hair"/>
    </border>
    <border>
      <left>
        <color indexed="63"/>
      </left>
      <right>
        <color indexed="63"/>
      </right>
      <top style="hair"/>
      <bottom style="hair"/>
    </border>
    <border>
      <left style="thin"/>
      <right style="thin"/>
      <top>
        <color indexed="63"/>
      </top>
      <bottom style="thin"/>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style="hair"/>
      <top style="thin"/>
      <bottom style="hair"/>
    </border>
    <border>
      <left>
        <color indexed="63"/>
      </left>
      <right>
        <color indexed="63"/>
      </right>
      <top style="thin"/>
      <bottom style="hair"/>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05">
    <xf numFmtId="0" fontId="0" fillId="0" borderId="0" xfId="0" applyAlignment="1">
      <alignment/>
    </xf>
    <xf numFmtId="0" fontId="6" fillId="0" borderId="0" xfId="0" applyFont="1" applyFill="1" applyAlignment="1" applyProtection="1">
      <alignment vertical="top"/>
      <protection/>
    </xf>
    <xf numFmtId="0" fontId="6" fillId="0" borderId="0" xfId="0" applyFont="1" applyFill="1" applyAlignment="1" applyProtection="1">
      <alignment horizontal="center" vertical="top"/>
      <protection/>
    </xf>
    <xf numFmtId="0" fontId="0" fillId="0" borderId="0" xfId="0" applyFill="1" applyAlignment="1">
      <alignment/>
    </xf>
    <xf numFmtId="0" fontId="5" fillId="0" borderId="0" xfId="0" applyFont="1" applyAlignment="1">
      <alignment/>
    </xf>
    <xf numFmtId="0" fontId="7" fillId="0" borderId="1" xfId="0" applyFont="1" applyFill="1" applyBorder="1" applyAlignment="1">
      <alignment horizontal="center" vertical="center"/>
    </xf>
    <xf numFmtId="0" fontId="9" fillId="0" borderId="2" xfId="0" applyNumberFormat="1" applyFont="1" applyFill="1" applyBorder="1" applyAlignment="1" applyProtection="1">
      <alignment horizontal="right" vertical="center" wrapText="1"/>
      <protection locked="0"/>
    </xf>
    <xf numFmtId="20" fontId="9" fillId="0" borderId="3" xfId="0" applyNumberFormat="1" applyFont="1" applyFill="1" applyBorder="1" applyAlignment="1" applyProtection="1">
      <alignment horizontal="right" vertical="center" wrapText="1"/>
      <protection locked="0"/>
    </xf>
    <xf numFmtId="49" fontId="9" fillId="0" borderId="4" xfId="0" applyNumberFormat="1" applyFont="1" applyFill="1" applyBorder="1" applyAlignment="1" applyProtection="1">
      <alignment vertical="center" wrapText="1"/>
      <protection locked="0"/>
    </xf>
    <xf numFmtId="0" fontId="9" fillId="0" borderId="4" xfId="0" applyNumberFormat="1" applyFont="1" applyFill="1" applyBorder="1" applyAlignment="1" applyProtection="1">
      <alignment vertical="center"/>
      <protection locked="0"/>
    </xf>
    <xf numFmtId="0" fontId="9" fillId="0" borderId="5" xfId="0" applyNumberFormat="1" applyFont="1" applyFill="1" applyBorder="1" applyAlignment="1">
      <alignment vertical="center"/>
    </xf>
    <xf numFmtId="0" fontId="10" fillId="2" borderId="6" xfId="21" applyFont="1" applyFill="1" applyBorder="1" applyAlignment="1">
      <alignment horizontal="center" vertical="center"/>
      <protection/>
    </xf>
    <xf numFmtId="0" fontId="11" fillId="3" borderId="6" xfId="21" applyFont="1" applyFill="1" applyBorder="1" applyAlignment="1">
      <alignment vertical="center"/>
      <protection/>
    </xf>
    <xf numFmtId="0" fontId="11" fillId="0" borderId="6" xfId="21" applyFont="1" applyFill="1" applyBorder="1" applyAlignment="1">
      <alignment vertical="center"/>
      <protection/>
    </xf>
    <xf numFmtId="0" fontId="10" fillId="0" borderId="6" xfId="21" applyFont="1" applyBorder="1" applyAlignment="1">
      <alignment horizontal="center" vertical="center"/>
      <protection/>
    </xf>
    <xf numFmtId="0" fontId="10" fillId="0" borderId="6" xfId="21" applyFont="1" applyFill="1" applyBorder="1" applyAlignment="1">
      <alignment horizontal="center" vertical="center"/>
      <protection/>
    </xf>
    <xf numFmtId="0" fontId="11" fillId="4" borderId="6" xfId="21" applyFont="1" applyFill="1" applyBorder="1" applyAlignment="1">
      <alignment vertical="center"/>
      <protection/>
    </xf>
    <xf numFmtId="0" fontId="7" fillId="0" borderId="7" xfId="0" applyFont="1" applyFill="1" applyBorder="1" applyAlignment="1">
      <alignment horizontal="center" vertical="center"/>
    </xf>
    <xf numFmtId="0" fontId="9" fillId="0" borderId="8" xfId="0" applyNumberFormat="1" applyFont="1" applyFill="1" applyBorder="1" applyAlignment="1">
      <alignment vertical="center"/>
    </xf>
    <xf numFmtId="0" fontId="10" fillId="5" borderId="6" xfId="21" applyFont="1" applyFill="1" applyBorder="1" applyAlignment="1">
      <alignment horizontal="center" vertical="center"/>
      <protection/>
    </xf>
    <xf numFmtId="0" fontId="0" fillId="0" borderId="0" xfId="0" applyAlignment="1">
      <alignment/>
    </xf>
    <xf numFmtId="0" fontId="11" fillId="4" borderId="6" xfId="21" applyFont="1" applyFill="1" applyBorder="1" applyAlignment="1">
      <alignment vertical="center" wrapText="1"/>
      <protection/>
    </xf>
    <xf numFmtId="0" fontId="8" fillId="6" borderId="6" xfId="21" applyFont="1" applyFill="1" applyBorder="1" applyAlignment="1">
      <alignment horizontal="center" vertical="center" wrapText="1"/>
      <protection/>
    </xf>
    <xf numFmtId="0" fontId="10" fillId="6" borderId="6" xfId="21" applyFont="1" applyFill="1" applyBorder="1" applyAlignment="1">
      <alignment horizontal="center" vertical="center" wrapText="1"/>
      <protection/>
    </xf>
    <xf numFmtId="0" fontId="0" fillId="0" borderId="0" xfId="0" applyAlignment="1">
      <alignment horizontal="center"/>
    </xf>
    <xf numFmtId="0" fontId="13" fillId="0" borderId="9" xfId="0" applyFont="1" applyBorder="1" applyAlignment="1">
      <alignment horizontal="center" wrapText="1"/>
    </xf>
    <xf numFmtId="0" fontId="13" fillId="0" borderId="10" xfId="0" applyFont="1" applyBorder="1" applyAlignment="1">
      <alignment horizontal="center" wrapText="1"/>
    </xf>
    <xf numFmtId="0" fontId="13" fillId="0" borderId="6" xfId="0" applyFont="1" applyBorder="1" applyAlignment="1">
      <alignment horizontal="center" vertical="center" wrapText="1"/>
    </xf>
    <xf numFmtId="0" fontId="14" fillId="0" borderId="6" xfId="0" applyFont="1" applyBorder="1" applyAlignment="1">
      <alignment horizontal="left" vertical="center" wrapText="1"/>
    </xf>
    <xf numFmtId="0" fontId="13" fillId="0" borderId="11"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0" applyBorder="1" applyAlignment="1">
      <alignment/>
    </xf>
    <xf numFmtId="0" fontId="9" fillId="0" borderId="12" xfId="0" applyNumberFormat="1" applyFont="1" applyFill="1" applyBorder="1" applyAlignment="1">
      <alignment vertical="center"/>
    </xf>
    <xf numFmtId="0" fontId="9" fillId="0" borderId="0" xfId="0" applyNumberFormat="1" applyFont="1" applyFill="1" applyBorder="1" applyAlignment="1">
      <alignment vertical="center"/>
    </xf>
    <xf numFmtId="0" fontId="0" fillId="0" borderId="0" xfId="0" applyFont="1" applyFill="1" applyBorder="1" applyAlignment="1" applyProtection="1">
      <alignment horizontal="right" vertical="top"/>
      <protection/>
    </xf>
    <xf numFmtId="0" fontId="16" fillId="0" borderId="0" xfId="0" applyFont="1" applyFill="1" applyAlignment="1" applyProtection="1">
      <alignment vertical="top"/>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0" fontId="17" fillId="0" borderId="0" xfId="0" applyFont="1" applyFill="1" applyAlignment="1" applyProtection="1">
      <alignment horizontal="center" vertical="top"/>
      <protection/>
    </xf>
    <xf numFmtId="0" fontId="5" fillId="0" borderId="0" xfId="0" applyFont="1" applyFill="1" applyAlignment="1" applyProtection="1">
      <alignment horizontal="center" vertical="top"/>
      <protection/>
    </xf>
    <xf numFmtId="0" fontId="5" fillId="0" borderId="0" xfId="0" applyFont="1" applyAlignment="1">
      <alignment horizontal="center"/>
    </xf>
    <xf numFmtId="0" fontId="16" fillId="0" borderId="0" xfId="0" applyFont="1" applyFill="1" applyBorder="1" applyAlignment="1" applyProtection="1">
      <alignment horizontal="right" vertical="top"/>
      <protection/>
    </xf>
    <xf numFmtId="0" fontId="16" fillId="0" borderId="0" xfId="0" applyFont="1" applyAlignment="1">
      <alignment/>
    </xf>
    <xf numFmtId="0" fontId="5" fillId="0" borderId="0" xfId="0" applyFont="1" applyFill="1" applyBorder="1" applyAlignment="1" applyProtection="1">
      <alignment horizontal="center" vertical="top"/>
      <protection/>
    </xf>
    <xf numFmtId="0" fontId="5" fillId="0" borderId="13" xfId="0" applyFont="1" applyFill="1" applyBorder="1" applyAlignment="1" applyProtection="1">
      <alignment horizontal="right" vertical="top"/>
      <protection/>
    </xf>
    <xf numFmtId="49" fontId="14" fillId="0" borderId="4" xfId="0" applyNumberFormat="1" applyFont="1" applyFill="1" applyBorder="1" applyAlignment="1" applyProtection="1">
      <alignment vertical="center" wrapText="1"/>
      <protection locked="0"/>
    </xf>
    <xf numFmtId="0" fontId="5" fillId="0" borderId="6" xfId="0" applyFont="1" applyBorder="1" applyAlignment="1">
      <alignment horizontal="center"/>
    </xf>
    <xf numFmtId="20" fontId="9" fillId="0" borderId="2" xfId="0" applyNumberFormat="1" applyFont="1" applyFill="1" applyBorder="1" applyAlignment="1" applyProtection="1">
      <alignment horizontal="right" vertical="center" wrapText="1"/>
      <protection locked="0"/>
    </xf>
    <xf numFmtId="49" fontId="14" fillId="0" borderId="2" xfId="0" applyNumberFormat="1" applyFont="1" applyFill="1" applyBorder="1" applyAlignment="1" applyProtection="1">
      <alignment vertical="center" wrapText="1"/>
      <protection locked="0"/>
    </xf>
    <xf numFmtId="0" fontId="9" fillId="0" borderId="2" xfId="0" applyNumberFormat="1" applyFont="1" applyFill="1" applyBorder="1" applyAlignment="1" applyProtection="1">
      <alignment vertical="center"/>
      <protection locked="0"/>
    </xf>
    <xf numFmtId="0" fontId="5" fillId="0" borderId="6" xfId="0" applyFont="1" applyBorder="1" applyAlignment="1">
      <alignment/>
    </xf>
    <xf numFmtId="0" fontId="0" fillId="0" borderId="14" xfId="0" applyBorder="1" applyAlignment="1">
      <alignment/>
    </xf>
    <xf numFmtId="0" fontId="0" fillId="0" borderId="12" xfId="0" applyBorder="1" applyAlignment="1">
      <alignment/>
    </xf>
    <xf numFmtId="0" fontId="0" fillId="0" borderId="15"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6" xfId="0" applyBorder="1" applyAlignment="1">
      <alignment/>
    </xf>
    <xf numFmtId="0" fontId="0" fillId="0" borderId="6" xfId="0" applyBorder="1" applyAlignment="1">
      <alignment horizontal="right"/>
    </xf>
    <xf numFmtId="0" fontId="0" fillId="0" borderId="18" xfId="0" applyBorder="1" applyAlignment="1">
      <alignment horizontal="right"/>
    </xf>
    <xf numFmtId="0" fontId="0" fillId="0" borderId="0" xfId="0" applyFont="1" applyAlignment="1">
      <alignment/>
    </xf>
    <xf numFmtId="0" fontId="20" fillId="0" borderId="6" xfId="0" applyFont="1" applyFill="1" applyBorder="1" applyAlignment="1" applyProtection="1">
      <alignment horizontal="center" vertical="top"/>
      <protection/>
    </xf>
    <xf numFmtId="0" fontId="20" fillId="7" borderId="6" xfId="0" applyFont="1" applyFill="1" applyBorder="1" applyAlignment="1" applyProtection="1">
      <alignment horizontal="center" vertical="top"/>
      <protection/>
    </xf>
    <xf numFmtId="0" fontId="20" fillId="0" borderId="6" xfId="0" applyFont="1" applyBorder="1" applyAlignment="1">
      <alignment horizontal="right"/>
    </xf>
    <xf numFmtId="0" fontId="20" fillId="0" borderId="6" xfId="0" applyFont="1" applyFill="1" applyBorder="1" applyAlignment="1" applyProtection="1">
      <alignment horizontal="right" vertical="top"/>
      <protection/>
    </xf>
    <xf numFmtId="0" fontId="20" fillId="0" borderId="6" xfId="0" applyFont="1" applyFill="1" applyBorder="1" applyAlignment="1" applyProtection="1">
      <alignment vertical="top"/>
      <protection/>
    </xf>
    <xf numFmtId="9" fontId="20" fillId="0" borderId="6" xfId="15" applyFont="1" applyBorder="1" applyAlignment="1">
      <alignment/>
    </xf>
    <xf numFmtId="0" fontId="20" fillId="0" borderId="0" xfId="0" applyFont="1" applyFill="1" applyBorder="1" applyAlignment="1" applyProtection="1">
      <alignment horizontal="right" vertical="top"/>
      <protection/>
    </xf>
    <xf numFmtId="49" fontId="9" fillId="0" borderId="21" xfId="0" applyNumberFormat="1" applyFont="1" applyFill="1" applyBorder="1" applyAlignment="1" applyProtection="1">
      <alignment vertical="center" wrapText="1"/>
      <protection locked="0"/>
    </xf>
    <xf numFmtId="49" fontId="9" fillId="0" borderId="2" xfId="0" applyNumberFormat="1"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protection/>
    </xf>
    <xf numFmtId="0" fontId="20" fillId="0" borderId="13" xfId="0" applyFont="1" applyFill="1" applyBorder="1" applyAlignment="1" applyProtection="1">
      <alignment horizontal="center"/>
      <protection/>
    </xf>
    <xf numFmtId="0" fontId="20" fillId="0" borderId="0" xfId="0" applyFont="1" applyFill="1" applyBorder="1" applyAlignment="1" applyProtection="1">
      <alignment horizontal="right"/>
      <protection/>
    </xf>
    <xf numFmtId="0" fontId="20" fillId="0" borderId="19" xfId="0" applyFont="1" applyFill="1" applyBorder="1" applyAlignment="1" applyProtection="1">
      <alignment horizontal="center"/>
      <protection/>
    </xf>
    <xf numFmtId="0" fontId="20" fillId="0" borderId="6" xfId="0" applyFont="1" applyFill="1" applyBorder="1" applyAlignment="1" applyProtection="1">
      <alignment vertical="top"/>
      <protection locked="0"/>
    </xf>
    <xf numFmtId="0" fontId="23" fillId="8" borderId="22" xfId="0" applyFont="1" applyFill="1" applyBorder="1" applyAlignment="1" applyProtection="1">
      <alignment horizontal="center" vertical="center"/>
      <protection/>
    </xf>
    <xf numFmtId="179" fontId="9" fillId="0" borderId="2" xfId="0" applyNumberFormat="1" applyFont="1" applyFill="1" applyBorder="1" applyAlignment="1" applyProtection="1">
      <alignment horizontal="right" vertical="center" wrapText="1"/>
      <protection locked="0"/>
    </xf>
    <xf numFmtId="49" fontId="7" fillId="0" borderId="23" xfId="0" applyNumberFormat="1" applyFont="1" applyFill="1" applyBorder="1" applyAlignment="1" applyProtection="1">
      <alignment horizontal="center" vertical="center" wrapText="1"/>
      <protection locked="0"/>
    </xf>
    <xf numFmtId="179" fontId="7" fillId="0" borderId="4" xfId="0" applyNumberFormat="1" applyFont="1" applyFill="1" applyBorder="1" applyAlignment="1" applyProtection="1">
      <alignment horizontal="center" vertical="center" wrapText="1"/>
      <protection locked="0"/>
    </xf>
    <xf numFmtId="179" fontId="7" fillId="0" borderId="2" xfId="0" applyNumberFormat="1" applyFont="1" applyFill="1" applyBorder="1" applyAlignment="1" applyProtection="1">
      <alignment horizontal="center" vertical="center" wrapText="1"/>
      <protection locked="0"/>
    </xf>
    <xf numFmtId="179" fontId="9" fillId="0" borderId="4" xfId="0" applyNumberFormat="1" applyFont="1" applyFill="1" applyBorder="1" applyAlignment="1" applyProtection="1">
      <alignment vertical="center"/>
      <protection locked="0"/>
    </xf>
    <xf numFmtId="179" fontId="9" fillId="0" borderId="2" xfId="0" applyNumberFormat="1" applyFont="1" applyFill="1" applyBorder="1" applyAlignment="1" applyProtection="1">
      <alignment vertical="center"/>
      <protection locked="0"/>
    </xf>
    <xf numFmtId="0" fontId="5" fillId="7" borderId="24" xfId="0" applyFont="1" applyFill="1" applyBorder="1" applyAlignment="1" applyProtection="1">
      <alignment horizontal="center" vertical="center"/>
      <protection/>
    </xf>
    <xf numFmtId="0" fontId="5" fillId="7" borderId="25" xfId="0" applyNumberFormat="1" applyFont="1" applyFill="1" applyBorder="1" applyAlignment="1" applyProtection="1">
      <alignment horizontal="right" vertical="center" wrapText="1"/>
      <protection/>
    </xf>
    <xf numFmtId="179" fontId="5" fillId="7" borderId="25" xfId="0" applyNumberFormat="1" applyFont="1" applyFill="1" applyBorder="1" applyAlignment="1" applyProtection="1">
      <alignment horizontal="right" vertical="center" wrapText="1"/>
      <protection/>
    </xf>
    <xf numFmtId="20" fontId="5" fillId="7" borderId="25" xfId="0" applyNumberFormat="1" applyFont="1" applyFill="1" applyBorder="1" applyAlignment="1" applyProtection="1">
      <alignment horizontal="center" vertical="center" wrapText="1"/>
      <protection/>
    </xf>
    <xf numFmtId="20" fontId="5" fillId="7" borderId="26" xfId="0" applyNumberFormat="1" applyFont="1" applyFill="1" applyBorder="1" applyAlignment="1" applyProtection="1">
      <alignment horizontal="center" vertical="center" wrapText="1"/>
      <protection/>
    </xf>
    <xf numFmtId="0" fontId="5" fillId="7" borderId="26" xfId="0" applyFont="1" applyFill="1" applyBorder="1" applyAlignment="1" applyProtection="1">
      <alignment horizontal="center" vertical="center" wrapText="1"/>
      <protection/>
    </xf>
    <xf numFmtId="0" fontId="5" fillId="7" borderId="25" xfId="0" applyFont="1" applyFill="1" applyBorder="1" applyAlignment="1" applyProtection="1">
      <alignment horizontal="center" vertical="center" wrapText="1"/>
      <protection/>
    </xf>
    <xf numFmtId="0" fontId="5" fillId="7" borderId="27" xfId="0" applyFont="1" applyFill="1" applyBorder="1" applyAlignment="1" applyProtection="1">
      <alignment horizontal="center" vertical="center"/>
      <protection/>
    </xf>
    <xf numFmtId="0" fontId="5" fillId="7" borderId="3" xfId="0" applyFont="1" applyFill="1" applyBorder="1" applyAlignment="1" applyProtection="1">
      <alignment horizontal="center" vertical="center" wrapText="1"/>
      <protection/>
    </xf>
    <xf numFmtId="0" fontId="5" fillId="7" borderId="28"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13" fillId="0" borderId="10" xfId="21" applyFont="1" applyBorder="1" applyAlignment="1" applyProtection="1">
      <alignment horizontal="center"/>
      <protection/>
    </xf>
    <xf numFmtId="0" fontId="5" fillId="0" borderId="0" xfId="0" applyFont="1" applyAlignment="1" applyProtection="1">
      <alignment/>
      <protection/>
    </xf>
    <xf numFmtId="0" fontId="8" fillId="6" borderId="29" xfId="21" applyFont="1" applyFill="1" applyBorder="1" applyAlignment="1">
      <alignment horizontal="center" vertical="center" wrapText="1"/>
      <protection/>
    </xf>
    <xf numFmtId="0" fontId="10" fillId="6" borderId="29" xfId="21" applyFont="1" applyFill="1" applyBorder="1" applyAlignment="1">
      <alignment horizontal="center" vertical="center" wrapText="1"/>
      <protection/>
    </xf>
    <xf numFmtId="0" fontId="13" fillId="0" borderId="30" xfId="21" applyFont="1" applyBorder="1" applyAlignment="1" applyProtection="1">
      <alignment horizontal="center"/>
      <protection/>
    </xf>
    <xf numFmtId="0" fontId="24" fillId="0" borderId="22" xfId="0" applyFont="1" applyBorder="1" applyAlignment="1">
      <alignment horizontal="center" vertical="center"/>
    </xf>
    <xf numFmtId="0" fontId="0" fillId="0" borderId="0" xfId="0" applyAlignment="1">
      <alignment horizontal="left"/>
    </xf>
    <xf numFmtId="0" fontId="0" fillId="0" borderId="0" xfId="0" applyFont="1" applyAlignment="1">
      <alignment horizontal="left"/>
    </xf>
    <xf numFmtId="0" fontId="13" fillId="0" borderId="31" xfId="0" applyFont="1" applyBorder="1" applyAlignment="1">
      <alignment horizontal="center" vertical="center" wrapText="1"/>
    </xf>
    <xf numFmtId="0" fontId="6"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9" fillId="0" borderId="4" xfId="0" applyFont="1" applyFill="1" applyBorder="1" applyAlignment="1" applyProtection="1">
      <alignment horizontal="center" vertical="center" wrapText="1"/>
      <protection/>
    </xf>
    <xf numFmtId="0" fontId="9" fillId="0" borderId="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13" fillId="0" borderId="9" xfId="21" applyFont="1" applyFill="1" applyBorder="1" applyAlignment="1" applyProtection="1">
      <alignment horizontal="center"/>
      <protection/>
    </xf>
    <xf numFmtId="0" fontId="13" fillId="0" borderId="9" xfId="21" applyFont="1" applyFill="1" applyBorder="1" applyAlignment="1" applyProtection="1">
      <alignment/>
      <protection/>
    </xf>
    <xf numFmtId="0" fontId="13" fillId="0" borderId="10" xfId="21" applyFont="1" applyFill="1" applyBorder="1" applyAlignment="1" applyProtection="1">
      <alignment horizontal="center"/>
      <protection/>
    </xf>
    <xf numFmtId="0" fontId="5" fillId="0" borderId="0" xfId="0" applyFont="1" applyFill="1" applyAlignment="1" applyProtection="1">
      <alignment/>
      <protection/>
    </xf>
    <xf numFmtId="0" fontId="5" fillId="0" borderId="18" xfId="0" applyFont="1" applyFill="1" applyBorder="1" applyAlignment="1" applyProtection="1">
      <alignment horizontal="right"/>
      <protection/>
    </xf>
    <xf numFmtId="0" fontId="5" fillId="0" borderId="19" xfId="0" applyFont="1" applyFill="1" applyBorder="1" applyAlignment="1" applyProtection="1">
      <alignment horizontal="right"/>
      <protection/>
    </xf>
    <xf numFmtId="0" fontId="5" fillId="0" borderId="20" xfId="0" applyFont="1" applyFill="1" applyBorder="1" applyAlignment="1" applyProtection="1">
      <alignment horizontal="right"/>
      <protection/>
    </xf>
    <xf numFmtId="0" fontId="5" fillId="0" borderId="6" xfId="0" applyFont="1" applyFill="1" applyBorder="1" applyAlignment="1" applyProtection="1">
      <alignment horizontal="right"/>
      <protection/>
    </xf>
    <xf numFmtId="0" fontId="5" fillId="0" borderId="18" xfId="0" applyFont="1" applyFill="1" applyBorder="1" applyAlignment="1" applyProtection="1">
      <alignment/>
      <protection/>
    </xf>
    <xf numFmtId="0" fontId="5" fillId="0" borderId="20" xfId="0" applyFont="1" applyFill="1" applyBorder="1" applyAlignment="1" applyProtection="1">
      <alignment/>
      <protection/>
    </xf>
    <xf numFmtId="0" fontId="5" fillId="0" borderId="19" xfId="0" applyFont="1" applyFill="1" applyBorder="1" applyAlignment="1" applyProtection="1">
      <alignment/>
      <protection/>
    </xf>
    <xf numFmtId="181" fontId="9" fillId="0" borderId="4" xfId="0" applyNumberFormat="1" applyFont="1" applyFill="1" applyBorder="1" applyAlignment="1" applyProtection="1">
      <alignment vertical="center"/>
      <protection locked="0"/>
    </xf>
    <xf numFmtId="181" fontId="9" fillId="0" borderId="2" xfId="0" applyNumberFormat="1" applyFont="1" applyFill="1" applyBorder="1" applyAlignment="1" applyProtection="1">
      <alignment vertical="center"/>
      <protection locked="0"/>
    </xf>
    <xf numFmtId="0" fontId="22" fillId="0" borderId="0" xfId="0" applyFont="1" applyFill="1" applyBorder="1" applyAlignment="1" applyProtection="1">
      <alignment horizontal="right" vertical="top"/>
      <protection/>
    </xf>
    <xf numFmtId="0" fontId="20" fillId="0" borderId="13" xfId="0" applyFont="1" applyFill="1" applyBorder="1" applyAlignment="1" applyProtection="1">
      <alignment horizontal="right" vertical="top"/>
      <protection/>
    </xf>
    <xf numFmtId="0" fontId="20" fillId="0" borderId="29" xfId="0" applyFont="1" applyFill="1" applyBorder="1" applyAlignment="1" applyProtection="1">
      <alignment horizontal="right" vertical="top"/>
      <protection/>
    </xf>
    <xf numFmtId="0" fontId="23" fillId="8" borderId="6" xfId="0" applyFont="1" applyFill="1" applyBorder="1" applyAlignment="1" applyProtection="1">
      <alignment horizontal="left" vertical="center"/>
      <protection/>
    </xf>
    <xf numFmtId="0" fontId="23" fillId="8" borderId="6" xfId="0" applyFont="1" applyFill="1" applyBorder="1" applyAlignment="1" applyProtection="1">
      <alignment horizontal="center" vertical="center"/>
      <protection/>
    </xf>
    <xf numFmtId="0" fontId="29" fillId="0" borderId="19" xfId="0" applyFont="1" applyFill="1" applyBorder="1" applyAlignment="1" applyProtection="1">
      <alignment horizontal="center" vertical="top"/>
      <protection/>
    </xf>
    <xf numFmtId="0" fontId="29" fillId="0" borderId="13" xfId="0" applyFont="1" applyFill="1" applyBorder="1" applyAlignment="1" applyProtection="1">
      <alignment horizontal="center" vertical="top"/>
      <protection/>
    </xf>
    <xf numFmtId="0" fontId="1" fillId="0" borderId="0" xfId="16" applyFill="1" applyBorder="1" applyAlignment="1" applyProtection="1">
      <alignment horizontal="center" vertical="top"/>
      <protection/>
    </xf>
    <xf numFmtId="0" fontId="5" fillId="0" borderId="0" xfId="0" applyFont="1" applyFill="1" applyBorder="1" applyAlignment="1">
      <alignment horizontal="center"/>
    </xf>
    <xf numFmtId="0" fontId="1" fillId="0" borderId="0" xfId="16" applyFill="1" applyBorder="1" applyAlignment="1" applyProtection="1">
      <alignment horizontal="right" vertical="top"/>
      <protection/>
    </xf>
    <xf numFmtId="0" fontId="0" fillId="0" borderId="0" xfId="0" applyAlignment="1">
      <alignment wrapText="1"/>
    </xf>
    <xf numFmtId="0" fontId="0" fillId="0" borderId="0" xfId="0" applyAlignment="1">
      <alignment horizontal="right" wrapText="1"/>
    </xf>
    <xf numFmtId="0" fontId="0" fillId="0" borderId="0" xfId="0" applyAlignment="1">
      <alignment horizontal="left" wrapText="1" inden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3" fillId="0" borderId="17" xfId="0" applyFont="1" applyBorder="1" applyAlignment="1">
      <alignment horizontal="center" vertical="center" wrapText="1"/>
    </xf>
    <xf numFmtId="0" fontId="5" fillId="0" borderId="13" xfId="0" applyFont="1" applyBorder="1" applyAlignment="1">
      <alignment horizontal="center"/>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8" fillId="0" borderId="36" xfId="21" applyFont="1" applyBorder="1" applyAlignment="1">
      <alignment horizontal="center" vertical="center" textRotation="255"/>
      <protection/>
    </xf>
    <xf numFmtId="0" fontId="8" fillId="0" borderId="34" xfId="21" applyFont="1" applyBorder="1" applyAlignment="1">
      <alignment horizontal="center" vertical="center" textRotation="255"/>
      <protection/>
    </xf>
    <xf numFmtId="0" fontId="23" fillId="8" borderId="18" xfId="0" applyFont="1" applyFill="1" applyBorder="1" applyAlignment="1" applyProtection="1">
      <alignment horizontal="left" vertical="center"/>
      <protection/>
    </xf>
    <xf numFmtId="0" fontId="0" fillId="0" borderId="19" xfId="0" applyBorder="1" applyAlignment="1">
      <alignment/>
    </xf>
    <xf numFmtId="0" fontId="0" fillId="0" borderId="20" xfId="0" applyBorder="1" applyAlignment="1">
      <alignment/>
    </xf>
    <xf numFmtId="0" fontId="19" fillId="0" borderId="13" xfId="0" applyFont="1" applyFill="1" applyBorder="1" applyAlignment="1" applyProtection="1">
      <alignment horizontal="center" vertical="top"/>
      <protection/>
    </xf>
    <xf numFmtId="0" fontId="21" fillId="9" borderId="37" xfId="16" applyFont="1" applyFill="1" applyBorder="1" applyAlignment="1" applyProtection="1">
      <alignment horizontal="center" vertical="center"/>
      <protection/>
    </xf>
    <xf numFmtId="0" fontId="21" fillId="9" borderId="38" xfId="16" applyFont="1" applyFill="1" applyBorder="1" applyAlignment="1" applyProtection="1">
      <alignment horizontal="center" vertical="center"/>
      <protection/>
    </xf>
    <xf numFmtId="0" fontId="24" fillId="0" borderId="22" xfId="0" applyFont="1" applyBorder="1" applyAlignment="1">
      <alignment horizontal="center" vertical="center"/>
    </xf>
    <xf numFmtId="14" fontId="22" fillId="0" borderId="0" xfId="0" applyNumberFormat="1"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0" fillId="0" borderId="39" xfId="0" applyFont="1" applyFill="1" applyBorder="1" applyAlignment="1" applyProtection="1">
      <alignment horizontal="center"/>
      <protection locked="0"/>
    </xf>
    <xf numFmtId="0" fontId="20" fillId="0" borderId="13" xfId="0" applyFont="1" applyFill="1" applyBorder="1" applyAlignment="1" applyProtection="1">
      <alignment horizontal="center"/>
      <protection locked="0"/>
    </xf>
    <xf numFmtId="0" fontId="20" fillId="0" borderId="39"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14" fontId="20" fillId="0" borderId="0" xfId="0" applyNumberFormat="1" applyFont="1" applyFill="1" applyBorder="1" applyAlignment="1" applyProtection="1">
      <alignment horizontal="center" vertical="center"/>
      <protection locked="0"/>
    </xf>
    <xf numFmtId="0" fontId="8" fillId="4" borderId="6" xfId="21" applyFont="1" applyFill="1" applyBorder="1" applyAlignment="1">
      <alignment horizontal="center" vertical="center" textRotation="255"/>
      <protection/>
    </xf>
    <xf numFmtId="49" fontId="9" fillId="0" borderId="2" xfId="0" applyNumberFormat="1" applyFont="1" applyFill="1" applyBorder="1" applyAlignment="1" applyProtection="1">
      <alignment horizontal="left" vertical="center" wrapText="1"/>
      <protection locked="0"/>
    </xf>
    <xf numFmtId="49" fontId="9" fillId="0" borderId="40" xfId="0" applyNumberFormat="1" applyFont="1" applyFill="1" applyBorder="1" applyAlignment="1" applyProtection="1">
      <alignment horizontal="left" vertical="center" wrapText="1"/>
      <protection locked="0"/>
    </xf>
    <xf numFmtId="49" fontId="9" fillId="0" borderId="41" xfId="0" applyNumberFormat="1" applyFont="1" applyFill="1" applyBorder="1" applyAlignment="1" applyProtection="1">
      <alignment horizontal="left" vertical="center" wrapText="1"/>
      <protection locked="0"/>
    </xf>
    <xf numFmtId="49" fontId="14" fillId="0" borderId="2" xfId="0" applyNumberFormat="1" applyFont="1" applyFill="1" applyBorder="1" applyAlignment="1" applyProtection="1">
      <alignment horizontal="left" vertical="center" wrapText="1"/>
      <protection locked="0"/>
    </xf>
    <xf numFmtId="49" fontId="14" fillId="0" borderId="41" xfId="0" applyNumberFormat="1" applyFont="1" applyFill="1" applyBorder="1" applyAlignment="1" applyProtection="1">
      <alignment horizontal="left" vertical="center" wrapText="1"/>
      <protection locked="0"/>
    </xf>
    <xf numFmtId="49" fontId="14" fillId="0" borderId="40" xfId="0" applyNumberFormat="1" applyFont="1" applyFill="1" applyBorder="1" applyAlignment="1" applyProtection="1">
      <alignment horizontal="left" vertical="center" wrapText="1"/>
      <protection locked="0"/>
    </xf>
    <xf numFmtId="0" fontId="13" fillId="0" borderId="29" xfId="0" applyFont="1" applyBorder="1" applyAlignment="1">
      <alignment horizontal="center" vertical="center" wrapText="1"/>
    </xf>
    <xf numFmtId="0" fontId="13" fillId="0" borderId="42" xfId="0" applyFont="1" applyBorder="1" applyAlignment="1">
      <alignment horizontal="center" vertical="center" wrapText="1"/>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18" fillId="0" borderId="0" xfId="0" applyFont="1" applyFill="1" applyAlignment="1" applyProtection="1">
      <alignment horizontal="center" vertical="top"/>
      <protection/>
    </xf>
    <xf numFmtId="0" fontId="6" fillId="0" borderId="13" xfId="0" applyFont="1" applyFill="1" applyBorder="1" applyAlignment="1" applyProtection="1">
      <alignment horizontal="center" vertical="top"/>
      <protection/>
    </xf>
    <xf numFmtId="0" fontId="5" fillId="0" borderId="6" xfId="0" applyFont="1" applyBorder="1" applyAlignment="1">
      <alignment horizontal="center"/>
    </xf>
    <xf numFmtId="0" fontId="13" fillId="0" borderId="43" xfId="0" applyFont="1" applyBorder="1" applyAlignment="1">
      <alignment horizontal="center" vertical="center" wrapText="1"/>
    </xf>
    <xf numFmtId="0" fontId="13" fillId="0" borderId="44" xfId="0" applyFont="1" applyBorder="1" applyAlignment="1">
      <alignment horizontal="center" wrapText="1"/>
    </xf>
    <xf numFmtId="0" fontId="13" fillId="0" borderId="45" xfId="0" applyFont="1" applyBorder="1" applyAlignment="1">
      <alignment horizontal="center" wrapText="1"/>
    </xf>
    <xf numFmtId="0" fontId="5" fillId="7" borderId="25" xfId="0" applyFont="1" applyFill="1" applyBorder="1" applyAlignment="1" applyProtection="1">
      <alignment horizontal="center" vertical="center"/>
      <protection/>
    </xf>
    <xf numFmtId="0" fontId="5" fillId="7" borderId="46" xfId="0" applyFont="1" applyFill="1" applyBorder="1" applyAlignment="1" applyProtection="1">
      <alignment horizontal="center" vertical="center"/>
      <protection/>
    </xf>
    <xf numFmtId="0" fontId="20" fillId="0" borderId="19" xfId="0" applyFont="1" applyFill="1" applyBorder="1" applyAlignment="1" applyProtection="1">
      <alignment horizontal="center"/>
      <protection locked="0"/>
    </xf>
    <xf numFmtId="0" fontId="5" fillId="7" borderId="47" xfId="0" applyFont="1" applyFill="1" applyBorder="1" applyAlignment="1" applyProtection="1">
      <alignment horizontal="center" vertical="center"/>
      <protection/>
    </xf>
    <xf numFmtId="0" fontId="13" fillId="0" borderId="48" xfId="21" applyFont="1" applyFill="1" applyBorder="1" applyAlignment="1" applyProtection="1">
      <alignment horizontal="center"/>
      <protection/>
    </xf>
    <xf numFmtId="0" fontId="13" fillId="0" borderId="9" xfId="21" applyFont="1" applyFill="1" applyBorder="1" applyAlignment="1" applyProtection="1">
      <alignment horizontal="center"/>
      <protection/>
    </xf>
    <xf numFmtId="0" fontId="8" fillId="0" borderId="6" xfId="21" applyFont="1" applyBorder="1" applyAlignment="1">
      <alignment horizontal="center" vertical="center" textRotation="255"/>
      <protection/>
    </xf>
    <xf numFmtId="0" fontId="20" fillId="0" borderId="6" xfId="0" applyFont="1" applyFill="1" applyBorder="1" applyAlignment="1" applyProtection="1">
      <alignment horizontal="center" vertical="top"/>
      <protection/>
    </xf>
    <xf numFmtId="0" fontId="20" fillId="0" borderId="29" xfId="0" applyFont="1" applyFill="1" applyBorder="1" applyAlignment="1" applyProtection="1">
      <alignment horizontal="center" vertical="top"/>
      <protection/>
    </xf>
    <xf numFmtId="0" fontId="20" fillId="0" borderId="0" xfId="0" applyFont="1" applyFill="1" applyBorder="1" applyAlignment="1" applyProtection="1">
      <alignment horizontal="center"/>
      <protection/>
    </xf>
    <xf numFmtId="0" fontId="20" fillId="7" borderId="6" xfId="0" applyFont="1" applyFill="1" applyBorder="1" applyAlignment="1" applyProtection="1">
      <alignment horizontal="center" vertical="top"/>
      <protection/>
    </xf>
    <xf numFmtId="0" fontId="20" fillId="0" borderId="6" xfId="0" applyFont="1" applyBorder="1" applyAlignment="1" applyProtection="1">
      <alignment horizontal="right"/>
      <protection locked="0"/>
    </xf>
    <xf numFmtId="0" fontId="20" fillId="0" borderId="29" xfId="0" applyFont="1" applyBorder="1" applyAlignment="1">
      <alignment horizontal="right"/>
    </xf>
    <xf numFmtId="9" fontId="20" fillId="0" borderId="6" xfId="15" applyFont="1" applyBorder="1" applyAlignment="1">
      <alignment horizontal="right"/>
    </xf>
    <xf numFmtId="9" fontId="20" fillId="0" borderId="29" xfId="15" applyFont="1" applyBorder="1" applyAlignment="1">
      <alignment horizontal="right"/>
    </xf>
    <xf numFmtId="0" fontId="21" fillId="9" borderId="49" xfId="16" applyFont="1" applyFill="1" applyBorder="1" applyAlignment="1">
      <alignment horizontal="center" vertical="center" wrapText="1"/>
    </xf>
    <xf numFmtId="0" fontId="21" fillId="9" borderId="50" xfId="16" applyFont="1" applyFill="1" applyBorder="1" applyAlignment="1">
      <alignment horizontal="center" vertical="center" wrapText="1"/>
    </xf>
    <xf numFmtId="0" fontId="21" fillId="9" borderId="51" xfId="16" applyFont="1" applyFill="1" applyBorder="1" applyAlignment="1">
      <alignment horizontal="center" vertical="center" wrapText="1"/>
    </xf>
    <xf numFmtId="0" fontId="20" fillId="0" borderId="6" xfId="0" applyFont="1" applyBorder="1" applyAlignment="1">
      <alignment horizontal="right"/>
    </xf>
    <xf numFmtId="0" fontId="19" fillId="0" borderId="0" xfId="0" applyFont="1" applyFill="1" applyBorder="1" applyAlignment="1" applyProtection="1">
      <alignment horizontal="center" vertical="top"/>
      <protection/>
    </xf>
    <xf numFmtId="0" fontId="19" fillId="0" borderId="0" xfId="0" applyFont="1" applyFill="1" applyAlignment="1" applyProtection="1">
      <alignment horizontal="center" vertical="top"/>
      <protection/>
    </xf>
    <xf numFmtId="0" fontId="28" fillId="9" borderId="52" xfId="16" applyFont="1" applyFill="1" applyBorder="1" applyAlignment="1" applyProtection="1">
      <alignment horizontal="center" vertical="center"/>
      <protection/>
    </xf>
    <xf numFmtId="0" fontId="28" fillId="9" borderId="38" xfId="16" applyFont="1" applyFill="1" applyBorder="1" applyAlignment="1" applyProtection="1">
      <alignment horizontal="center" vertical="center"/>
      <protection/>
    </xf>
    <xf numFmtId="0" fontId="23" fillId="8" borderId="52" xfId="0" applyFont="1" applyFill="1" applyBorder="1" applyAlignment="1" applyProtection="1">
      <alignment horizontal="center" vertical="center"/>
      <protection/>
    </xf>
    <xf numFmtId="0" fontId="23" fillId="8" borderId="37" xfId="0" applyFont="1" applyFill="1" applyBorder="1" applyAlignment="1" applyProtection="1">
      <alignment horizontal="center" vertical="center"/>
      <protection/>
    </xf>
    <xf numFmtId="0" fontId="23" fillId="8" borderId="38" xfId="0" applyFont="1" applyFill="1" applyBorder="1" applyAlignment="1" applyProtection="1">
      <alignment horizontal="center" vertical="center"/>
      <protection/>
    </xf>
    <xf numFmtId="0" fontId="28" fillId="9" borderId="49" xfId="16" applyFont="1" applyFill="1" applyBorder="1" applyAlignment="1">
      <alignment horizontal="center" vertical="center" wrapText="1"/>
    </xf>
    <xf numFmtId="0" fontId="28" fillId="9" borderId="50" xfId="16" applyFont="1" applyFill="1" applyBorder="1" applyAlignment="1">
      <alignment horizontal="center" vertical="center" wrapText="1"/>
    </xf>
    <xf numFmtId="0" fontId="28" fillId="9" borderId="51" xfId="16"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継続教育プログラム叩き台Ｖ２" xfId="21"/>
    <cellStyle name="Followed Hyperlink" xfId="22"/>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教育分野別の分析</a:t>
            </a:r>
          </a:p>
        </c:rich>
      </c:tx>
      <c:layout/>
      <c:spPr>
        <a:noFill/>
        <a:ln>
          <a:noFill/>
        </a:ln>
      </c:spPr>
    </c:title>
    <c:plotArea>
      <c:layout/>
      <c:radarChart>
        <c:radarStyle val="marker"/>
        <c:varyColors val="0"/>
        <c:ser>
          <c:idx val="3"/>
          <c:order val="0"/>
          <c:tx>
            <c:strRef>
              <c:f>'記録簿'!$F$3</c:f>
              <c:strCache>
                <c:ptCount val="1"/>
                <c:pt idx="0">
                  <c:v>計画</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FFFF"/>
                </a:solidFill>
              </a:ln>
            </c:spPr>
          </c:marker>
          <c:dLbls>
            <c:numFmt formatCode="General" sourceLinked="1"/>
            <c:showLegendKey val="0"/>
            <c:showVal val="1"/>
            <c:showBubbleSize val="0"/>
            <c:showCatName val="0"/>
            <c:showSerName val="0"/>
            <c:showPercent val="0"/>
          </c:dLbls>
          <c:cat>
            <c:strRef>
              <c:f>'記録簿'!$B$4:$B$7</c:f>
              <c:strCache>
                <c:ptCount val="4"/>
                <c:pt idx="0">
                  <c:v>基礎共通分野</c:v>
                </c:pt>
                <c:pt idx="1">
                  <c:v>LA専門技術分野</c:v>
                </c:pt>
                <c:pt idx="2">
                  <c:v>総合管理分野</c:v>
                </c:pt>
                <c:pt idx="3">
                  <c:v>周辺技術分野</c:v>
                </c:pt>
              </c:strCache>
            </c:strRef>
          </c:cat>
          <c:val>
            <c:numRef>
              <c:f>'記録簿'!$F$4:$F$7</c:f>
              <c:numCache>
                <c:ptCount val="4"/>
              </c:numCache>
            </c:numRef>
          </c:val>
        </c:ser>
        <c:ser>
          <c:idx val="5"/>
          <c:order val="1"/>
          <c:tx>
            <c:strRef>
              <c:f>'記録簿'!$H$3</c:f>
              <c:strCache>
                <c:ptCount val="1"/>
                <c:pt idx="0">
                  <c:v>実績</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'記録簿'!$B$4:$B$7</c:f>
              <c:strCache>
                <c:ptCount val="4"/>
                <c:pt idx="0">
                  <c:v>基礎共通分野</c:v>
                </c:pt>
                <c:pt idx="1">
                  <c:v>LA専門技術分野</c:v>
                </c:pt>
                <c:pt idx="2">
                  <c:v>総合管理分野</c:v>
                </c:pt>
                <c:pt idx="3">
                  <c:v>周辺技術分野</c:v>
                </c:pt>
              </c:strCache>
            </c:strRef>
          </c:cat>
          <c:val>
            <c:numRef>
              <c:f>'記録簿'!$H$4:$H$7</c:f>
              <c:numCache>
                <c:ptCount val="4"/>
                <c:pt idx="0">
                  <c:v>0</c:v>
                </c:pt>
                <c:pt idx="1">
                  <c:v>0</c:v>
                </c:pt>
                <c:pt idx="2">
                  <c:v>0</c:v>
                </c:pt>
                <c:pt idx="3">
                  <c:v>0</c:v>
                </c:pt>
              </c:numCache>
            </c:numRef>
          </c:val>
        </c:ser>
        <c:axId val="60320465"/>
        <c:axId val="6013274"/>
      </c:radarChart>
      <c:catAx>
        <c:axId val="60320465"/>
        <c:scaling>
          <c:orientation val="minMax"/>
        </c:scaling>
        <c:axPos val="b"/>
        <c:majorGridlines/>
        <c:delete val="0"/>
        <c:numFmt formatCode="General" sourceLinked="1"/>
        <c:majorTickMark val="in"/>
        <c:minorTickMark val="none"/>
        <c:tickLblPos val="nextTo"/>
        <c:crossAx val="6013274"/>
        <c:crosses val="autoZero"/>
        <c:auto val="1"/>
        <c:lblOffset val="100"/>
        <c:noMultiLvlLbl val="0"/>
      </c:catAx>
      <c:valAx>
        <c:axId val="6013274"/>
        <c:scaling>
          <c:orientation val="minMax"/>
        </c:scaling>
        <c:axPos val="l"/>
        <c:majorGridlines/>
        <c:delete val="0"/>
        <c:numFmt formatCode="General" sourceLinked="1"/>
        <c:majorTickMark val="cross"/>
        <c:minorTickMark val="none"/>
        <c:tickLblPos val="nextTo"/>
        <c:crossAx val="60320465"/>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教育形態別の分析</a:t>
            </a:r>
          </a:p>
        </c:rich>
      </c:tx>
      <c:layout/>
      <c:spPr>
        <a:noFill/>
        <a:ln>
          <a:noFill/>
        </a:ln>
      </c:spPr>
    </c:title>
    <c:plotArea>
      <c:layout/>
      <c:radarChart>
        <c:radarStyle val="marker"/>
        <c:varyColors val="0"/>
        <c:ser>
          <c:idx val="0"/>
          <c:order val="0"/>
          <c:tx>
            <c:strRef>
              <c:f>'記録簿'!$M$3</c:f>
              <c:strCache>
                <c:ptCount val="1"/>
                <c:pt idx="0">
                  <c:v>計画</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'記録簿'!$L$4:$L$7</c:f>
              <c:strCache>
                <c:ptCount val="4"/>
                <c:pt idx="0">
                  <c:v>参加学習型</c:v>
                </c:pt>
                <c:pt idx="1">
                  <c:v>情報提供型</c:v>
                </c:pt>
                <c:pt idx="2">
                  <c:v>実務学習型</c:v>
                </c:pt>
                <c:pt idx="3">
                  <c:v>自己学習型</c:v>
                </c:pt>
              </c:strCache>
            </c:strRef>
          </c:cat>
          <c:val>
            <c:numRef>
              <c:f>'記録簿'!$M$4:$M$7</c:f>
              <c:numCache>
                <c:ptCount val="4"/>
              </c:numCache>
            </c:numRef>
          </c:val>
        </c:ser>
        <c:ser>
          <c:idx val="1"/>
          <c:order val="1"/>
          <c:tx>
            <c:strRef>
              <c:f>'記録簿'!$N$3</c:f>
              <c:strCache>
                <c:ptCount val="1"/>
                <c:pt idx="0">
                  <c:v>実績</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'記録簿'!$L$4:$L$7</c:f>
              <c:strCache>
                <c:ptCount val="4"/>
                <c:pt idx="0">
                  <c:v>参加学習型</c:v>
                </c:pt>
                <c:pt idx="1">
                  <c:v>情報提供型</c:v>
                </c:pt>
                <c:pt idx="2">
                  <c:v>実務学習型</c:v>
                </c:pt>
                <c:pt idx="3">
                  <c:v>自己学習型</c:v>
                </c:pt>
              </c:strCache>
            </c:strRef>
          </c:cat>
          <c:val>
            <c:numRef>
              <c:f>'記録簿'!$N$4:$N$7</c:f>
              <c:numCache>
                <c:ptCount val="4"/>
                <c:pt idx="0">
                  <c:v>0</c:v>
                </c:pt>
                <c:pt idx="1">
                  <c:v>0</c:v>
                </c:pt>
                <c:pt idx="2">
                  <c:v>0</c:v>
                </c:pt>
                <c:pt idx="3">
                  <c:v>0</c:v>
                </c:pt>
              </c:numCache>
            </c:numRef>
          </c:val>
        </c:ser>
        <c:axId val="54119467"/>
        <c:axId val="17313156"/>
      </c:radarChart>
      <c:catAx>
        <c:axId val="54119467"/>
        <c:scaling>
          <c:orientation val="minMax"/>
        </c:scaling>
        <c:axPos val="b"/>
        <c:majorGridlines/>
        <c:delete val="0"/>
        <c:numFmt formatCode="General" sourceLinked="1"/>
        <c:majorTickMark val="in"/>
        <c:minorTickMark val="none"/>
        <c:tickLblPos val="nextTo"/>
        <c:crossAx val="17313156"/>
        <c:crosses val="autoZero"/>
        <c:auto val="1"/>
        <c:lblOffset val="100"/>
        <c:noMultiLvlLbl val="0"/>
      </c:catAx>
      <c:valAx>
        <c:axId val="17313156"/>
        <c:scaling>
          <c:orientation val="minMax"/>
        </c:scaling>
        <c:axPos val="l"/>
        <c:majorGridlines/>
        <c:delete val="0"/>
        <c:numFmt formatCode="General" sourceLinked="1"/>
        <c:majorTickMark val="cross"/>
        <c:minorTickMark val="none"/>
        <c:tickLblPos val="nextTo"/>
        <c:crossAx val="54119467"/>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細分野別のCPD実績</a:t>
            </a:r>
          </a:p>
        </c:rich>
      </c:tx>
      <c:layout/>
      <c:spPr>
        <a:noFill/>
        <a:ln>
          <a:noFill/>
        </a:ln>
      </c:spPr>
    </c:title>
    <c:plotArea>
      <c:layout>
        <c:manualLayout>
          <c:xMode val="edge"/>
          <c:yMode val="edge"/>
          <c:x val="0.0165"/>
          <c:y val="0.09075"/>
          <c:w val="0.95025"/>
          <c:h val="0.667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'記録簿'!$AA$11:$AA$32</c:f>
              <c:strCache>
                <c:ptCount val="22"/>
                <c:pt idx="0">
                  <c:v>倫理</c:v>
                </c:pt>
                <c:pt idx="1">
                  <c:v>一般科学</c:v>
                </c:pt>
                <c:pt idx="2">
                  <c:v>専門基礎科学</c:v>
                </c:pt>
                <c:pt idx="3">
                  <c:v>社会経済動向</c:v>
                </c:pt>
                <c:pt idx="4">
                  <c:v>法律・契約</c:v>
                </c:pt>
                <c:pt idx="5">
                  <c:v>安全管理</c:v>
                </c:pt>
                <c:pt idx="6">
                  <c:v>教養</c:v>
                </c:pt>
                <c:pt idx="7">
                  <c:v>原論</c:v>
                </c:pt>
                <c:pt idx="8">
                  <c:v>調査・解析</c:v>
                </c:pt>
                <c:pt idx="9">
                  <c:v>計画</c:v>
                </c:pt>
                <c:pt idx="10">
                  <c:v>設計</c:v>
                </c:pt>
                <c:pt idx="11">
                  <c:v>施設材料</c:v>
                </c:pt>
                <c:pt idx="12">
                  <c:v>植物材料</c:v>
                </c:pt>
                <c:pt idx="13">
                  <c:v>施工一般</c:v>
                </c:pt>
                <c:pt idx="14">
                  <c:v>管理・運営</c:v>
                </c:pt>
                <c:pt idx="15">
                  <c:v>環境保全</c:v>
                </c:pt>
                <c:pt idx="16">
                  <c:v>合意形成</c:v>
                </c:pt>
                <c:pt idx="17">
                  <c:v>環境学習・教育</c:v>
                </c:pt>
                <c:pt idx="18">
                  <c:v>福祉・健康増進</c:v>
                </c:pt>
                <c:pt idx="19">
                  <c:v>情報化</c:v>
                </c:pt>
                <c:pt idx="20">
                  <c:v>総合管理</c:v>
                </c:pt>
                <c:pt idx="21">
                  <c:v>周辺技術</c:v>
                </c:pt>
              </c:strCache>
            </c:strRef>
          </c:cat>
          <c:val>
            <c:numRef>
              <c:f>'記録簿'!$AB$11:$AB$32</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axId val="21600677"/>
        <c:axId val="60188366"/>
      </c:barChart>
      <c:catAx>
        <c:axId val="21600677"/>
        <c:scaling>
          <c:orientation val="minMax"/>
        </c:scaling>
        <c:axPos val="b"/>
        <c:delete val="0"/>
        <c:numFmt formatCode="General" sourceLinked="1"/>
        <c:majorTickMark val="in"/>
        <c:minorTickMark val="none"/>
        <c:tickLblPos val="nextTo"/>
        <c:txPr>
          <a:bodyPr vert="wordArtVert" rot="0"/>
          <a:lstStyle/>
          <a:p>
            <a:pPr>
              <a:defRPr lang="en-US" cap="none" sz="1100" b="0" i="0" u="none" baseline="0">
                <a:latin typeface="ＭＳ Ｐゴシック"/>
                <a:ea typeface="ＭＳ Ｐゴシック"/>
                <a:cs typeface="ＭＳ Ｐゴシック"/>
              </a:defRPr>
            </a:pPr>
          </a:p>
        </c:txPr>
        <c:crossAx val="60188366"/>
        <c:crosses val="autoZero"/>
        <c:auto val="1"/>
        <c:lblOffset val="100"/>
        <c:noMultiLvlLbl val="0"/>
      </c:catAx>
      <c:valAx>
        <c:axId val="60188366"/>
        <c:scaling>
          <c:orientation val="minMax"/>
        </c:scaling>
        <c:axPos val="l"/>
        <c:majorGridlines/>
        <c:delete val="0"/>
        <c:numFmt formatCode="General" sourceLinked="1"/>
        <c:majorTickMark val="in"/>
        <c:minorTickMark val="none"/>
        <c:tickLblPos val="nextTo"/>
        <c:crossAx val="21600677"/>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教育形態(内容別）のCPD実績</a:t>
            </a:r>
          </a:p>
        </c:rich>
      </c:tx>
      <c:layout/>
      <c:spPr>
        <a:noFill/>
        <a:ln>
          <a:noFill/>
        </a:ln>
      </c:spPr>
    </c:title>
    <c:plotArea>
      <c:layout>
        <c:manualLayout>
          <c:xMode val="edge"/>
          <c:yMode val="edge"/>
          <c:x val="0.01575"/>
          <c:y val="0.09075"/>
          <c:w val="0.96875"/>
          <c:h val="0.783"/>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'記録簿'!$AA$36:$AA$53</c:f>
              <c:strCache>
                <c:ptCount val="18"/>
                <c:pt idx="0">
                  <c:v>講習会,研修会</c:v>
                </c:pt>
                <c:pt idx="1">
                  <c:v>講演会,シンポジウム</c:v>
                </c:pt>
                <c:pt idx="2">
                  <c:v>口頭発表（学協会）　</c:v>
                </c:pt>
                <c:pt idx="3">
                  <c:v>口頭発表（一般）</c:v>
                </c:pt>
                <c:pt idx="4">
                  <c:v>論文等の発表（審査付き）</c:v>
                </c:pt>
                <c:pt idx="5">
                  <c:v>論文等の発表（一般）</c:v>
                </c:pt>
                <c:pt idx="6">
                  <c:v>技術図書の執筆</c:v>
                </c:pt>
                <c:pt idx="7">
                  <c:v>企業内研修プログラムの受講</c:v>
                </c:pt>
                <c:pt idx="8">
                  <c:v>ＯＪＴ</c:v>
                </c:pt>
                <c:pt idx="9">
                  <c:v>大学,学術団体等の講師　</c:v>
                </c:pt>
                <c:pt idx="10">
                  <c:v>その他,社内研修会等の講師</c:v>
                </c:pt>
                <c:pt idx="11">
                  <c:v>成果業務等（責任者）</c:v>
                </c:pt>
                <c:pt idx="12">
                  <c:v>成果業務等（担当者）</c:v>
                </c:pt>
                <c:pt idx="13">
                  <c:v>特許取得（発明者）</c:v>
                </c:pt>
                <c:pt idx="14">
                  <c:v>技術会議（議長等）</c:v>
                </c:pt>
                <c:pt idx="15">
                  <c:v>技術会議（委員等）</c:v>
                </c:pt>
                <c:pt idx="16">
                  <c:v>研究開発･技術業務,国際協力等</c:v>
                </c:pt>
                <c:pt idx="17">
                  <c:v>自己学習（専門誌購読等）</c:v>
                </c:pt>
              </c:strCache>
            </c:strRef>
          </c:cat>
          <c:val>
            <c:numRef>
              <c:f>'記録簿'!$AB$36:$AB$53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824383"/>
        <c:axId val="43419448"/>
      </c:barChart>
      <c:catAx>
        <c:axId val="4824383"/>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latin typeface="ＭＳ Ｐゴシック"/>
                <a:ea typeface="ＭＳ Ｐゴシック"/>
                <a:cs typeface="ＭＳ Ｐゴシック"/>
              </a:defRPr>
            </a:pPr>
          </a:p>
        </c:txPr>
        <c:crossAx val="43419448"/>
        <c:crosses val="autoZero"/>
        <c:auto val="1"/>
        <c:lblOffset val="100"/>
        <c:noMultiLvlLbl val="0"/>
      </c:catAx>
      <c:valAx>
        <c:axId val="43419448"/>
        <c:scaling>
          <c:orientation val="minMax"/>
        </c:scaling>
        <c:axPos val="l"/>
        <c:majorGridlines/>
        <c:delete val="0"/>
        <c:numFmt formatCode="General" sourceLinked="1"/>
        <c:majorTickMark val="in"/>
        <c:minorTickMark val="none"/>
        <c:tickLblPos val="nextTo"/>
        <c:crossAx val="4824383"/>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細分野別のCPD実績</a:t>
            </a:r>
          </a:p>
        </c:rich>
      </c:tx>
      <c:layout/>
      <c:spPr>
        <a:noFill/>
        <a:ln>
          <a:noFill/>
        </a:ln>
      </c:spPr>
    </c:title>
    <c:plotArea>
      <c:layout>
        <c:manualLayout>
          <c:xMode val="edge"/>
          <c:yMode val="edge"/>
          <c:x val="0.0165"/>
          <c:y val="0.089"/>
          <c:w val="0.95025"/>
          <c:h val="0.669"/>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'記録簿【例】'!$AA$11:$AA$32</c:f>
              <c:strCache>
                <c:ptCount val="22"/>
                <c:pt idx="0">
                  <c:v>倫理</c:v>
                </c:pt>
                <c:pt idx="1">
                  <c:v>一般科学</c:v>
                </c:pt>
                <c:pt idx="2">
                  <c:v>専門基礎科学</c:v>
                </c:pt>
                <c:pt idx="3">
                  <c:v>社会経済動向</c:v>
                </c:pt>
                <c:pt idx="4">
                  <c:v>法律・契約</c:v>
                </c:pt>
                <c:pt idx="5">
                  <c:v>安全管理</c:v>
                </c:pt>
                <c:pt idx="6">
                  <c:v>教養</c:v>
                </c:pt>
                <c:pt idx="7">
                  <c:v>原論</c:v>
                </c:pt>
                <c:pt idx="8">
                  <c:v>調査・解析</c:v>
                </c:pt>
                <c:pt idx="9">
                  <c:v>計画</c:v>
                </c:pt>
                <c:pt idx="10">
                  <c:v>設計</c:v>
                </c:pt>
                <c:pt idx="11">
                  <c:v>施設材料</c:v>
                </c:pt>
                <c:pt idx="12">
                  <c:v>植物材料</c:v>
                </c:pt>
                <c:pt idx="13">
                  <c:v>施工一般</c:v>
                </c:pt>
                <c:pt idx="14">
                  <c:v>管理・運営</c:v>
                </c:pt>
                <c:pt idx="15">
                  <c:v>環境保全</c:v>
                </c:pt>
                <c:pt idx="16">
                  <c:v>合意形成</c:v>
                </c:pt>
                <c:pt idx="17">
                  <c:v>環境学習・教育</c:v>
                </c:pt>
                <c:pt idx="18">
                  <c:v>福祉・健康増進</c:v>
                </c:pt>
                <c:pt idx="19">
                  <c:v>情報化</c:v>
                </c:pt>
                <c:pt idx="20">
                  <c:v>総合管理</c:v>
                </c:pt>
                <c:pt idx="21">
                  <c:v>周辺技術</c:v>
                </c:pt>
              </c:strCache>
            </c:strRef>
          </c:cat>
          <c:val>
            <c:numRef>
              <c:f>'記録簿【例】'!$AB$11:$AB$32</c:f>
              <c:numCache>
                <c:ptCount val="22"/>
                <c:pt idx="0">
                  <c:v>0</c:v>
                </c:pt>
                <c:pt idx="1">
                  <c:v>0</c:v>
                </c:pt>
                <c:pt idx="2">
                  <c:v>0</c:v>
                </c:pt>
                <c:pt idx="3">
                  <c:v>2</c:v>
                </c:pt>
                <c:pt idx="4">
                  <c:v>3</c:v>
                </c:pt>
                <c:pt idx="5">
                  <c:v>0</c:v>
                </c:pt>
                <c:pt idx="6">
                  <c:v>0</c:v>
                </c:pt>
                <c:pt idx="7">
                  <c:v>8</c:v>
                </c:pt>
                <c:pt idx="8">
                  <c:v>0</c:v>
                </c:pt>
                <c:pt idx="9">
                  <c:v>0</c:v>
                </c:pt>
                <c:pt idx="10">
                  <c:v>0</c:v>
                </c:pt>
                <c:pt idx="11">
                  <c:v>0</c:v>
                </c:pt>
                <c:pt idx="12">
                  <c:v>5</c:v>
                </c:pt>
                <c:pt idx="13">
                  <c:v>0</c:v>
                </c:pt>
                <c:pt idx="14">
                  <c:v>0</c:v>
                </c:pt>
                <c:pt idx="15">
                  <c:v>5</c:v>
                </c:pt>
                <c:pt idx="16">
                  <c:v>18</c:v>
                </c:pt>
                <c:pt idx="17">
                  <c:v>0</c:v>
                </c:pt>
                <c:pt idx="18">
                  <c:v>0</c:v>
                </c:pt>
                <c:pt idx="19">
                  <c:v>0</c:v>
                </c:pt>
                <c:pt idx="20">
                  <c:v>2</c:v>
                </c:pt>
                <c:pt idx="21">
                  <c:v>8</c:v>
                </c:pt>
              </c:numCache>
            </c:numRef>
          </c:val>
        </c:ser>
        <c:axId val="55230713"/>
        <c:axId val="27314370"/>
      </c:barChart>
      <c:catAx>
        <c:axId val="55230713"/>
        <c:scaling>
          <c:orientation val="minMax"/>
        </c:scaling>
        <c:axPos val="b"/>
        <c:delete val="0"/>
        <c:numFmt formatCode="General" sourceLinked="1"/>
        <c:majorTickMark val="in"/>
        <c:minorTickMark val="none"/>
        <c:tickLblPos val="nextTo"/>
        <c:txPr>
          <a:bodyPr vert="wordArtVert" rot="0"/>
          <a:lstStyle/>
          <a:p>
            <a:pPr>
              <a:defRPr lang="en-US" cap="none" sz="1100" b="0" i="0" u="none" baseline="0">
                <a:latin typeface="ＭＳ Ｐゴシック"/>
                <a:ea typeface="ＭＳ Ｐゴシック"/>
                <a:cs typeface="ＭＳ Ｐゴシック"/>
              </a:defRPr>
            </a:pPr>
          </a:p>
        </c:txPr>
        <c:crossAx val="27314370"/>
        <c:crosses val="autoZero"/>
        <c:auto val="1"/>
        <c:lblOffset val="100"/>
        <c:noMultiLvlLbl val="0"/>
      </c:catAx>
      <c:valAx>
        <c:axId val="27314370"/>
        <c:scaling>
          <c:orientation val="minMax"/>
        </c:scaling>
        <c:axPos val="l"/>
        <c:majorGridlines/>
        <c:delete val="0"/>
        <c:numFmt formatCode="General" sourceLinked="1"/>
        <c:majorTickMark val="in"/>
        <c:minorTickMark val="none"/>
        <c:tickLblPos val="nextTo"/>
        <c:crossAx val="55230713"/>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latin typeface="ＭＳ Ｐゴシック"/>
                <a:ea typeface="ＭＳ Ｐゴシック"/>
                <a:cs typeface="ＭＳ Ｐゴシック"/>
              </a:rPr>
              <a:t>教育形態(内容別）のCPD実績</a:t>
            </a:r>
          </a:p>
        </c:rich>
      </c:tx>
      <c:layout/>
      <c:spPr>
        <a:noFill/>
        <a:ln>
          <a:noFill/>
        </a:ln>
      </c:spPr>
    </c:title>
    <c:plotArea>
      <c:layout>
        <c:manualLayout>
          <c:xMode val="edge"/>
          <c:yMode val="edge"/>
          <c:x val="0.015"/>
          <c:y val="0.0895"/>
          <c:w val="0.96975"/>
          <c:h val="0.784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'記録簿【例】'!$AA$36:$AA$53</c:f>
              <c:strCache>
                <c:ptCount val="18"/>
                <c:pt idx="0">
                  <c:v>講習会,研修会</c:v>
                </c:pt>
                <c:pt idx="1">
                  <c:v>講演会,シンポジウム</c:v>
                </c:pt>
                <c:pt idx="2">
                  <c:v>口頭発表（学協会）　</c:v>
                </c:pt>
                <c:pt idx="3">
                  <c:v>口頭発表（一般）</c:v>
                </c:pt>
                <c:pt idx="4">
                  <c:v>論文等の発表（審査付き）</c:v>
                </c:pt>
                <c:pt idx="5">
                  <c:v>論文等の発表（一般）</c:v>
                </c:pt>
                <c:pt idx="6">
                  <c:v>技術図書の執筆</c:v>
                </c:pt>
                <c:pt idx="7">
                  <c:v>企業内研修プログラムの受講</c:v>
                </c:pt>
                <c:pt idx="8">
                  <c:v>ＯＪＴ</c:v>
                </c:pt>
                <c:pt idx="9">
                  <c:v>大学,学術団体等の講師　</c:v>
                </c:pt>
                <c:pt idx="10">
                  <c:v>その他,社内研修会等の講師</c:v>
                </c:pt>
                <c:pt idx="11">
                  <c:v>成果業務等（責任者）</c:v>
                </c:pt>
                <c:pt idx="12">
                  <c:v>成果業務等（担当者）</c:v>
                </c:pt>
                <c:pt idx="13">
                  <c:v>特許取得（発明者）</c:v>
                </c:pt>
                <c:pt idx="14">
                  <c:v>技術会議（議長等）</c:v>
                </c:pt>
                <c:pt idx="15">
                  <c:v>技術会議（委員等）</c:v>
                </c:pt>
                <c:pt idx="16">
                  <c:v>研究開発･技術業務,国際協力等</c:v>
                </c:pt>
                <c:pt idx="17">
                  <c:v>自己学習（専門誌購読等）</c:v>
                </c:pt>
              </c:strCache>
            </c:strRef>
          </c:cat>
          <c:val>
            <c:numRef>
              <c:f>'記録簿【例】'!$AB$36:$AB$53</c:f>
              <c:numCache>
                <c:ptCount val="18"/>
                <c:pt idx="0">
                  <c:v>0</c:v>
                </c:pt>
                <c:pt idx="1">
                  <c:v>5</c:v>
                </c:pt>
                <c:pt idx="2">
                  <c:v>8</c:v>
                </c:pt>
                <c:pt idx="3">
                  <c:v>0</c:v>
                </c:pt>
                <c:pt idx="4">
                  <c:v>0</c:v>
                </c:pt>
                <c:pt idx="5">
                  <c:v>0</c:v>
                </c:pt>
                <c:pt idx="6">
                  <c:v>18</c:v>
                </c:pt>
                <c:pt idx="7">
                  <c:v>2</c:v>
                </c:pt>
                <c:pt idx="8">
                  <c:v>0</c:v>
                </c:pt>
                <c:pt idx="9">
                  <c:v>0</c:v>
                </c:pt>
                <c:pt idx="10">
                  <c:v>10</c:v>
                </c:pt>
                <c:pt idx="11">
                  <c:v>0</c:v>
                </c:pt>
                <c:pt idx="12">
                  <c:v>0</c:v>
                </c:pt>
                <c:pt idx="13">
                  <c:v>0</c:v>
                </c:pt>
                <c:pt idx="14">
                  <c:v>0</c:v>
                </c:pt>
                <c:pt idx="15">
                  <c:v>5</c:v>
                </c:pt>
                <c:pt idx="16">
                  <c:v>0</c:v>
                </c:pt>
                <c:pt idx="17">
                  <c:v>3</c:v>
                </c:pt>
              </c:numCache>
            </c:numRef>
          </c:val>
        </c:ser>
        <c:axId val="44502739"/>
        <c:axId val="64980332"/>
      </c:barChart>
      <c:catAx>
        <c:axId val="44502739"/>
        <c:scaling>
          <c:orientation val="minMax"/>
        </c:scaling>
        <c:axPos val="b"/>
        <c:delete val="0"/>
        <c:numFmt formatCode="General" sourceLinked="1"/>
        <c:majorTickMark val="in"/>
        <c:minorTickMark val="none"/>
        <c:tickLblPos val="nextTo"/>
        <c:txPr>
          <a:bodyPr vert="wordArtVert" rot="0"/>
          <a:lstStyle/>
          <a:p>
            <a:pPr>
              <a:defRPr lang="en-US" cap="none" sz="925" b="0" i="0" u="none" baseline="0">
                <a:latin typeface="ＭＳ Ｐゴシック"/>
                <a:ea typeface="ＭＳ Ｐゴシック"/>
                <a:cs typeface="ＭＳ Ｐゴシック"/>
              </a:defRPr>
            </a:pPr>
          </a:p>
        </c:txPr>
        <c:crossAx val="64980332"/>
        <c:crosses val="autoZero"/>
        <c:auto val="1"/>
        <c:lblOffset val="100"/>
        <c:noMultiLvlLbl val="0"/>
      </c:catAx>
      <c:valAx>
        <c:axId val="64980332"/>
        <c:scaling>
          <c:orientation val="minMax"/>
        </c:scaling>
        <c:axPos val="l"/>
        <c:majorGridlines/>
        <c:delete val="0"/>
        <c:numFmt formatCode="General" sourceLinked="1"/>
        <c:majorTickMark val="in"/>
        <c:minorTickMark val="none"/>
        <c:tickLblPos val="nextTo"/>
        <c:crossAx val="44502739"/>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1125"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教育分野別の分析</a:t>
            </a:r>
          </a:p>
        </c:rich>
      </c:tx>
      <c:layout/>
      <c:spPr>
        <a:noFill/>
        <a:ln>
          <a:noFill/>
        </a:ln>
      </c:spPr>
    </c:title>
    <c:plotArea>
      <c:layout/>
      <c:radarChart>
        <c:radarStyle val="marker"/>
        <c:varyColors val="0"/>
        <c:ser>
          <c:idx val="3"/>
          <c:order val="0"/>
          <c:tx>
            <c:strRef>
              <c:f>'記録簿【例】'!$F$3</c:f>
              <c:strCache>
                <c:ptCount val="1"/>
                <c:pt idx="0">
                  <c:v>計画</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howLegendKey val="0"/>
            <c:showVal val="1"/>
            <c:showBubbleSize val="0"/>
            <c:showCatName val="0"/>
            <c:showSerName val="0"/>
            <c:showPercent val="0"/>
          </c:dLbls>
          <c:cat>
            <c:strRef>
              <c:f>'記録簿【例】'!$B$4:$B$7</c:f>
              <c:strCache>
                <c:ptCount val="4"/>
                <c:pt idx="0">
                  <c:v>基礎共通分野</c:v>
                </c:pt>
                <c:pt idx="1">
                  <c:v>LA専門技術分野</c:v>
                </c:pt>
                <c:pt idx="2">
                  <c:v>総合管理分野</c:v>
                </c:pt>
                <c:pt idx="3">
                  <c:v>周辺技術分野</c:v>
                </c:pt>
              </c:strCache>
            </c:strRef>
          </c:cat>
          <c:val>
            <c:numRef>
              <c:f>'記録簿【例】'!$F$4:$F$7</c:f>
              <c:numCache>
                <c:ptCount val="4"/>
                <c:pt idx="0">
                  <c:v>6</c:v>
                </c:pt>
                <c:pt idx="1">
                  <c:v>30</c:v>
                </c:pt>
                <c:pt idx="2">
                  <c:v>7</c:v>
                </c:pt>
                <c:pt idx="3">
                  <c:v>7</c:v>
                </c:pt>
              </c:numCache>
            </c:numRef>
          </c:val>
        </c:ser>
        <c:ser>
          <c:idx val="5"/>
          <c:order val="1"/>
          <c:tx>
            <c:strRef>
              <c:f>'記録簿【例】'!$H$3</c:f>
              <c:strCache>
                <c:ptCount val="1"/>
                <c:pt idx="0">
                  <c:v>実績</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dLbls>
            <c:numFmt formatCode="General" sourceLinked="1"/>
            <c:showLegendKey val="0"/>
            <c:showVal val="1"/>
            <c:showBubbleSize val="0"/>
            <c:showCatName val="0"/>
            <c:showSerName val="0"/>
            <c:showPercent val="0"/>
          </c:dLbls>
          <c:cat>
            <c:strRef>
              <c:f>'記録簿【例】'!$B$4:$B$7</c:f>
              <c:strCache>
                <c:ptCount val="4"/>
                <c:pt idx="0">
                  <c:v>基礎共通分野</c:v>
                </c:pt>
                <c:pt idx="1">
                  <c:v>LA専門技術分野</c:v>
                </c:pt>
                <c:pt idx="2">
                  <c:v>総合管理分野</c:v>
                </c:pt>
                <c:pt idx="3">
                  <c:v>周辺技術分野</c:v>
                </c:pt>
              </c:strCache>
            </c:strRef>
          </c:cat>
          <c:val>
            <c:numRef>
              <c:f>'記録簿【例】'!$H$4:$H$7</c:f>
              <c:numCache>
                <c:ptCount val="4"/>
                <c:pt idx="0">
                  <c:v>5</c:v>
                </c:pt>
                <c:pt idx="1">
                  <c:v>36</c:v>
                </c:pt>
                <c:pt idx="2">
                  <c:v>2</c:v>
                </c:pt>
                <c:pt idx="3">
                  <c:v>8</c:v>
                </c:pt>
              </c:numCache>
            </c:numRef>
          </c:val>
        </c:ser>
        <c:axId val="47952077"/>
        <c:axId val="28915510"/>
      </c:radarChart>
      <c:catAx>
        <c:axId val="47952077"/>
        <c:scaling>
          <c:orientation val="minMax"/>
        </c:scaling>
        <c:axPos val="b"/>
        <c:majorGridlines/>
        <c:delete val="0"/>
        <c:numFmt formatCode="General" sourceLinked="1"/>
        <c:majorTickMark val="in"/>
        <c:minorTickMark val="none"/>
        <c:tickLblPos val="nextTo"/>
        <c:crossAx val="28915510"/>
        <c:crosses val="autoZero"/>
        <c:auto val="1"/>
        <c:lblOffset val="100"/>
        <c:noMultiLvlLbl val="0"/>
      </c:catAx>
      <c:valAx>
        <c:axId val="28915510"/>
        <c:scaling>
          <c:orientation val="minMax"/>
        </c:scaling>
        <c:axPos val="l"/>
        <c:majorGridlines/>
        <c:delete val="0"/>
        <c:numFmt formatCode="General" sourceLinked="1"/>
        <c:majorTickMark val="cross"/>
        <c:minorTickMark val="none"/>
        <c:tickLblPos val="nextTo"/>
        <c:crossAx val="47952077"/>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教育形態別の分析</a:t>
            </a:r>
          </a:p>
        </c:rich>
      </c:tx>
      <c:layout/>
      <c:spPr>
        <a:noFill/>
        <a:ln>
          <a:noFill/>
        </a:ln>
      </c:spPr>
    </c:title>
    <c:plotArea>
      <c:layout/>
      <c:radarChart>
        <c:radarStyle val="marker"/>
        <c:varyColors val="0"/>
        <c:ser>
          <c:idx val="0"/>
          <c:order val="0"/>
          <c:tx>
            <c:strRef>
              <c:f>'記録簿【例】'!$M$3</c:f>
              <c:strCache>
                <c:ptCount val="1"/>
                <c:pt idx="0">
                  <c:v>計画</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'記録簿【例】'!$L$4:$L$7</c:f>
              <c:strCache>
                <c:ptCount val="4"/>
                <c:pt idx="0">
                  <c:v>参加学習型</c:v>
                </c:pt>
                <c:pt idx="1">
                  <c:v>情報提供型</c:v>
                </c:pt>
                <c:pt idx="2">
                  <c:v>実務学習型</c:v>
                </c:pt>
                <c:pt idx="3">
                  <c:v>自己学習型</c:v>
                </c:pt>
              </c:strCache>
            </c:strRef>
          </c:cat>
          <c:val>
            <c:numRef>
              <c:f>'記録簿【例】'!$M$4:$M$7</c:f>
              <c:numCache>
                <c:ptCount val="4"/>
                <c:pt idx="0">
                  <c:v>20</c:v>
                </c:pt>
                <c:pt idx="1">
                  <c:v>10</c:v>
                </c:pt>
                <c:pt idx="2">
                  <c:v>10</c:v>
                </c:pt>
                <c:pt idx="3">
                  <c:v>10</c:v>
                </c:pt>
              </c:numCache>
            </c:numRef>
          </c:val>
        </c:ser>
        <c:ser>
          <c:idx val="1"/>
          <c:order val="1"/>
          <c:tx>
            <c:strRef>
              <c:f>'記録簿【例】'!$N$3</c:f>
              <c:strCache>
                <c:ptCount val="1"/>
                <c:pt idx="0">
                  <c:v>実績</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'記録簿【例】'!$L$4:$L$7</c:f>
              <c:strCache>
                <c:ptCount val="4"/>
                <c:pt idx="0">
                  <c:v>参加学習型</c:v>
                </c:pt>
                <c:pt idx="1">
                  <c:v>情報提供型</c:v>
                </c:pt>
                <c:pt idx="2">
                  <c:v>実務学習型</c:v>
                </c:pt>
                <c:pt idx="3">
                  <c:v>自己学習型</c:v>
                </c:pt>
              </c:strCache>
            </c:strRef>
          </c:cat>
          <c:val>
            <c:numRef>
              <c:f>'記録簿【例】'!$N$4:$N$7</c:f>
              <c:numCache>
                <c:ptCount val="4"/>
                <c:pt idx="0">
                  <c:v>5</c:v>
                </c:pt>
                <c:pt idx="1">
                  <c:v>41</c:v>
                </c:pt>
                <c:pt idx="2">
                  <c:v>2</c:v>
                </c:pt>
                <c:pt idx="3">
                  <c:v>3</c:v>
                </c:pt>
              </c:numCache>
            </c:numRef>
          </c:val>
        </c:ser>
        <c:axId val="58912999"/>
        <c:axId val="60454944"/>
      </c:radarChart>
      <c:catAx>
        <c:axId val="58912999"/>
        <c:scaling>
          <c:orientation val="minMax"/>
        </c:scaling>
        <c:axPos val="b"/>
        <c:majorGridlines/>
        <c:delete val="0"/>
        <c:numFmt formatCode="General" sourceLinked="1"/>
        <c:majorTickMark val="in"/>
        <c:minorTickMark val="none"/>
        <c:tickLblPos val="nextTo"/>
        <c:crossAx val="60454944"/>
        <c:crosses val="autoZero"/>
        <c:auto val="1"/>
        <c:lblOffset val="100"/>
        <c:noMultiLvlLbl val="0"/>
      </c:catAx>
      <c:valAx>
        <c:axId val="60454944"/>
        <c:scaling>
          <c:orientation val="minMax"/>
        </c:scaling>
        <c:axPos val="l"/>
        <c:majorGridlines/>
        <c:delete val="0"/>
        <c:numFmt formatCode="General" sourceLinked="1"/>
        <c:majorTickMark val="cross"/>
        <c:minorTickMark val="none"/>
        <c:tickLblPos val="nextTo"/>
        <c:crossAx val="58912999"/>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47</xdr:row>
      <xdr:rowOff>38100</xdr:rowOff>
    </xdr:from>
    <xdr:to>
      <xdr:col>2</xdr:col>
      <xdr:colOff>10010775</xdr:colOff>
      <xdr:row>89</xdr:row>
      <xdr:rowOff>161925</xdr:rowOff>
    </xdr:to>
    <xdr:grpSp>
      <xdr:nvGrpSpPr>
        <xdr:cNvPr id="1" name="Group 11"/>
        <xdr:cNvGrpSpPr>
          <a:grpSpLocks/>
        </xdr:cNvGrpSpPr>
      </xdr:nvGrpSpPr>
      <xdr:grpSpPr>
        <a:xfrm>
          <a:off x="200025" y="8610600"/>
          <a:ext cx="11391900" cy="7324725"/>
          <a:chOff x="21" y="904"/>
          <a:chExt cx="1196" cy="769"/>
        </a:xfrm>
        <a:solidFill>
          <a:srgbClr val="FFFFFF"/>
        </a:solidFill>
      </xdr:grpSpPr>
      <xdr:pic>
        <xdr:nvPicPr>
          <xdr:cNvPr id="2" name="Picture 1"/>
          <xdr:cNvPicPr preferRelativeResize="1">
            <a:picLocks noChangeAspect="1"/>
          </xdr:cNvPicPr>
        </xdr:nvPicPr>
        <xdr:blipFill>
          <a:blip r:embed="rId1"/>
          <a:stretch>
            <a:fillRect/>
          </a:stretch>
        </xdr:blipFill>
        <xdr:spPr>
          <a:xfrm>
            <a:off x="21" y="905"/>
            <a:ext cx="1196" cy="768"/>
          </a:xfrm>
          <a:prstGeom prst="rect">
            <a:avLst/>
          </a:prstGeom>
          <a:noFill/>
          <a:ln w="9525" cmpd="sng">
            <a:noFill/>
          </a:ln>
        </xdr:spPr>
      </xdr:pic>
      <xdr:sp>
        <xdr:nvSpPr>
          <xdr:cNvPr id="3" name="Oval 3"/>
          <xdr:cNvSpPr>
            <a:spLocks/>
          </xdr:cNvSpPr>
        </xdr:nvSpPr>
        <xdr:spPr>
          <a:xfrm>
            <a:off x="289" y="970"/>
            <a:ext cx="429" cy="24"/>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4"/>
          <xdr:cNvSpPr>
            <a:spLocks/>
          </xdr:cNvSpPr>
        </xdr:nvSpPr>
        <xdr:spPr>
          <a:xfrm>
            <a:off x="589" y="904"/>
            <a:ext cx="37" cy="3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Oval 6"/>
          <xdr:cNvSpPr>
            <a:spLocks/>
          </xdr:cNvSpPr>
        </xdr:nvSpPr>
        <xdr:spPr>
          <a:xfrm>
            <a:off x="245" y="1042"/>
            <a:ext cx="55" cy="6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Oval 7"/>
          <xdr:cNvSpPr>
            <a:spLocks/>
          </xdr:cNvSpPr>
        </xdr:nvSpPr>
        <xdr:spPr>
          <a:xfrm>
            <a:off x="730" y="1042"/>
            <a:ext cx="55" cy="6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Oval 9"/>
          <xdr:cNvSpPr>
            <a:spLocks/>
          </xdr:cNvSpPr>
        </xdr:nvSpPr>
        <xdr:spPr>
          <a:xfrm>
            <a:off x="1093" y="970"/>
            <a:ext cx="113" cy="108"/>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10"/>
          <xdr:cNvSpPr>
            <a:spLocks/>
          </xdr:cNvSpPr>
        </xdr:nvSpPr>
        <xdr:spPr>
          <a:xfrm>
            <a:off x="74" y="1175"/>
            <a:ext cx="1116" cy="3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266700</xdr:colOff>
      <xdr:row>0</xdr:row>
      <xdr:rowOff>152400</xdr:rowOff>
    </xdr:from>
    <xdr:to>
      <xdr:col>2</xdr:col>
      <xdr:colOff>5686425</xdr:colOff>
      <xdr:row>3</xdr:row>
      <xdr:rowOff>38100</xdr:rowOff>
    </xdr:to>
    <xdr:sp>
      <xdr:nvSpPr>
        <xdr:cNvPr id="9" name="Rectangle 12"/>
        <xdr:cNvSpPr>
          <a:spLocks/>
        </xdr:cNvSpPr>
      </xdr:nvSpPr>
      <xdr:spPr>
        <a:xfrm>
          <a:off x="266700" y="152400"/>
          <a:ext cx="7000875" cy="400050"/>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2000" b="1" i="0" u="none" baseline="0">
              <a:latin typeface="ＭＳ Ｐゴシック"/>
              <a:ea typeface="ＭＳ Ｐゴシック"/>
              <a:cs typeface="ＭＳ Ｐゴシック"/>
            </a:rPr>
            <a:t>ＣＰＤの計画・分析ができる記録簿の記入方法</a:t>
          </a:r>
        </a:p>
      </xdr:txBody>
    </xdr:sp>
    <xdr:clientData/>
  </xdr:twoCellAnchor>
  <xdr:twoCellAnchor>
    <xdr:from>
      <xdr:col>0</xdr:col>
      <xdr:colOff>66675</xdr:colOff>
      <xdr:row>42</xdr:row>
      <xdr:rowOff>47625</xdr:rowOff>
    </xdr:from>
    <xdr:to>
      <xdr:col>2</xdr:col>
      <xdr:colOff>8505825</xdr:colOff>
      <xdr:row>44</xdr:row>
      <xdr:rowOff>104775</xdr:rowOff>
    </xdr:to>
    <xdr:sp>
      <xdr:nvSpPr>
        <xdr:cNvPr id="10" name="Rectangle 13"/>
        <xdr:cNvSpPr>
          <a:spLocks/>
        </xdr:cNvSpPr>
      </xdr:nvSpPr>
      <xdr:spPr>
        <a:xfrm>
          <a:off x="66675" y="7762875"/>
          <a:ext cx="10020300" cy="400050"/>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2000" b="1" i="0" u="none" baseline="0">
              <a:latin typeface="ＭＳ Ｐゴシック"/>
              <a:ea typeface="ＭＳ Ｐゴシック"/>
              <a:cs typeface="ＭＳ Ｐゴシック"/>
            </a:rPr>
            <a:t>記録簿改良版のアイディアを募集しています</a:t>
          </a:r>
          <a:r>
            <a:rPr lang="en-US" cap="none" sz="1400" b="1" i="0" u="none" baseline="0">
              <a:latin typeface="ＭＳ Ｐゴシック"/>
              <a:ea typeface="ＭＳ Ｐゴシック"/>
              <a:cs typeface="ＭＳ Ｐゴシック"/>
            </a:rPr>
            <a:t>（CPD事務局までお知らせください）</a:t>
          </a:r>
        </a:p>
      </xdr:txBody>
    </xdr:sp>
    <xdr:clientData/>
  </xdr:twoCellAnchor>
  <xdr:twoCellAnchor>
    <xdr:from>
      <xdr:col>0</xdr:col>
      <xdr:colOff>66675</xdr:colOff>
      <xdr:row>39</xdr:row>
      <xdr:rowOff>28575</xdr:rowOff>
    </xdr:from>
    <xdr:to>
      <xdr:col>2</xdr:col>
      <xdr:colOff>10048875</xdr:colOff>
      <xdr:row>41</xdr:row>
      <xdr:rowOff>161925</xdr:rowOff>
    </xdr:to>
    <xdr:sp>
      <xdr:nvSpPr>
        <xdr:cNvPr id="11" name="Rectangle 14"/>
        <xdr:cNvSpPr>
          <a:spLocks/>
        </xdr:cNvSpPr>
      </xdr:nvSpPr>
      <xdr:spPr>
        <a:xfrm>
          <a:off x="66675" y="7229475"/>
          <a:ext cx="11563350" cy="476250"/>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本プログラムはCPD普及のため、フリーソフトとしています。ご自由にお使いください。なお、本プログラムを改良して使用する場合には当該プログラムに出典として「日本造園学会のプログラムを改良した」旨を明記するとともに、お手数ですが造園CPD事務局までご一報いただきます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11</xdr:row>
      <xdr:rowOff>485775</xdr:rowOff>
    </xdr:from>
    <xdr:to>
      <xdr:col>22</xdr:col>
      <xdr:colOff>0</xdr:colOff>
      <xdr:row>17</xdr:row>
      <xdr:rowOff>266700</xdr:rowOff>
    </xdr:to>
    <xdr:sp>
      <xdr:nvSpPr>
        <xdr:cNvPr id="1" name="Rectangle 1"/>
        <xdr:cNvSpPr>
          <a:spLocks/>
        </xdr:cNvSpPr>
      </xdr:nvSpPr>
      <xdr:spPr>
        <a:xfrm>
          <a:off x="13401675" y="3324225"/>
          <a:ext cx="0" cy="2809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50行まで用意してありますが、不足する場合は2行目以降をコピーしてください。
また、様式を作り変えると、システム移行の際に不整合となるので、このまま使用してください。
ガイドブック10ページにあるような、CPDの計画・分析に便利なツールを募集しています。ご提案は、メールにてお願いいたします。</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0.86625</cdr:y>
    </cdr:from>
    <cdr:to>
      <cdr:x>0.3365</cdr:x>
      <cdr:y>0.95225</cdr:y>
    </cdr:to>
    <cdr:sp>
      <cdr:nvSpPr>
        <cdr:cNvPr id="1" name="TextBox 1"/>
        <cdr:cNvSpPr txBox="1">
          <a:spLocks noChangeArrowheads="1"/>
        </cdr:cNvSpPr>
      </cdr:nvSpPr>
      <cdr:spPr>
        <a:xfrm>
          <a:off x="342900" y="5038725"/>
          <a:ext cx="1752600" cy="504825"/>
        </a:xfrm>
        <a:prstGeom prst="rect">
          <a:avLst/>
        </a:prstGeom>
        <a:noFill/>
        <a:ln w="9525" cmpd="sng">
          <a:noFill/>
        </a:ln>
      </cdr:spPr>
      <cdr:txBody>
        <a:bodyPr vertOverflow="clip" wrap="square"/>
        <a:p>
          <a:pPr algn="ctr">
            <a:defRPr/>
          </a:pPr>
          <a:r>
            <a:rPr lang="en-US" cap="none" sz="1100" b="0" i="0" u="none" baseline="0">
              <a:latin typeface="ＭＳ Ｐゴシック"/>
              <a:ea typeface="ＭＳ Ｐゴシック"/>
              <a:cs typeface="ＭＳ Ｐゴシック"/>
            </a:rPr>
            <a:t>基礎共通分野</a:t>
          </a:r>
        </a:p>
      </cdr:txBody>
    </cdr:sp>
  </cdr:relSizeAnchor>
  <cdr:relSizeAnchor xmlns:cdr="http://schemas.openxmlformats.org/drawingml/2006/chartDrawing">
    <cdr:from>
      <cdr:x>0.2995</cdr:x>
      <cdr:y>0.86625</cdr:y>
    </cdr:from>
    <cdr:to>
      <cdr:x>0.8595</cdr:x>
      <cdr:y>0.95225</cdr:y>
    </cdr:to>
    <cdr:sp>
      <cdr:nvSpPr>
        <cdr:cNvPr id="2" name="TextBox 2"/>
        <cdr:cNvSpPr txBox="1">
          <a:spLocks noChangeArrowheads="1"/>
        </cdr:cNvSpPr>
      </cdr:nvSpPr>
      <cdr:spPr>
        <a:xfrm>
          <a:off x="1857375" y="5038725"/>
          <a:ext cx="3486150" cy="504825"/>
        </a:xfrm>
        <a:prstGeom prst="rect">
          <a:avLst/>
        </a:prstGeom>
        <a:noFill/>
        <a:ln w="9525" cmpd="sng">
          <a:noFill/>
        </a:ln>
      </cdr:spPr>
      <cdr:txBody>
        <a:bodyPr vertOverflow="clip" wrap="square"/>
        <a:p>
          <a:pPr algn="ctr">
            <a:defRPr/>
          </a:pPr>
          <a:r>
            <a:rPr lang="en-US" cap="none" sz="1100" b="0" i="0" u="none" baseline="0">
              <a:latin typeface="ＭＳ Ｐゴシック"/>
              <a:ea typeface="ＭＳ Ｐゴシック"/>
              <a:cs typeface="ＭＳ Ｐゴシック"/>
            </a:rPr>
            <a:t>ＬＡ専門技術分野</a:t>
          </a:r>
        </a:p>
      </cdr:txBody>
    </cdr:sp>
  </cdr:relSizeAnchor>
  <cdr:relSizeAnchor xmlns:cdr="http://schemas.openxmlformats.org/drawingml/2006/chartDrawing">
    <cdr:from>
      <cdr:x>0.05625</cdr:x>
      <cdr:y>0.8285</cdr:y>
    </cdr:from>
    <cdr:to>
      <cdr:x>0.3255</cdr:x>
      <cdr:y>0.84425</cdr:y>
    </cdr:to>
    <cdr:sp>
      <cdr:nvSpPr>
        <cdr:cNvPr id="3" name="AutoShape 3"/>
        <cdr:cNvSpPr>
          <a:spLocks/>
        </cdr:cNvSpPr>
      </cdr:nvSpPr>
      <cdr:spPr>
        <a:xfrm rot="5400000">
          <a:off x="342900" y="4819650"/>
          <a:ext cx="1676400" cy="9525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0.3365</cdr:x>
      <cdr:y>0.8285</cdr:y>
    </cdr:from>
    <cdr:to>
      <cdr:x>0.8595</cdr:x>
      <cdr:y>0.84425</cdr:y>
    </cdr:to>
    <cdr:sp>
      <cdr:nvSpPr>
        <cdr:cNvPr id="4" name="AutoShape 4"/>
        <cdr:cNvSpPr>
          <a:spLocks/>
        </cdr:cNvSpPr>
      </cdr:nvSpPr>
      <cdr:spPr>
        <a:xfrm rot="5400000">
          <a:off x="2095500" y="4819650"/>
          <a:ext cx="3257550" cy="9525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0.88025</cdr:x>
      <cdr:y>0.812</cdr:y>
    </cdr:from>
    <cdr:to>
      <cdr:x>0.929</cdr:x>
      <cdr:y>0.9935</cdr:y>
    </cdr:to>
    <cdr:sp>
      <cdr:nvSpPr>
        <cdr:cNvPr id="5" name="TextBox 5"/>
        <cdr:cNvSpPr txBox="1">
          <a:spLocks noChangeArrowheads="1"/>
        </cdr:cNvSpPr>
      </cdr:nvSpPr>
      <cdr:spPr>
        <a:xfrm>
          <a:off x="5476875" y="4724400"/>
          <a:ext cx="304800" cy="105727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総合技術分野</a:t>
          </a:r>
        </a:p>
      </cdr:txBody>
    </cdr:sp>
  </cdr:relSizeAnchor>
  <cdr:relSizeAnchor xmlns:cdr="http://schemas.openxmlformats.org/drawingml/2006/chartDrawing">
    <cdr:from>
      <cdr:x>0.92725</cdr:x>
      <cdr:y>0.812</cdr:y>
    </cdr:from>
    <cdr:to>
      <cdr:x>0.97475</cdr:x>
      <cdr:y>0.993</cdr:y>
    </cdr:to>
    <cdr:sp>
      <cdr:nvSpPr>
        <cdr:cNvPr id="6" name="TextBox 6"/>
        <cdr:cNvSpPr txBox="1">
          <a:spLocks noChangeArrowheads="1"/>
        </cdr:cNvSpPr>
      </cdr:nvSpPr>
      <cdr:spPr>
        <a:xfrm>
          <a:off x="5772150" y="4724400"/>
          <a:ext cx="295275" cy="105727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周辺技術分野</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0.84225</cdr:y>
    </cdr:from>
    <cdr:to>
      <cdr:x>0.15025</cdr:x>
      <cdr:y>0.86925</cdr:y>
    </cdr:to>
    <cdr:sp>
      <cdr:nvSpPr>
        <cdr:cNvPr id="1" name="AutoShape 1"/>
        <cdr:cNvSpPr>
          <a:spLocks/>
        </cdr:cNvSpPr>
      </cdr:nvSpPr>
      <cdr:spPr>
        <a:xfrm rot="5400000">
          <a:off x="323850" y="4886325"/>
          <a:ext cx="600075"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0.51125</cdr:x>
      <cdr:y>0.84225</cdr:y>
    </cdr:from>
    <cdr:to>
      <cdr:x>0.77025</cdr:x>
      <cdr:y>0.86925</cdr:y>
    </cdr:to>
    <cdr:sp>
      <cdr:nvSpPr>
        <cdr:cNvPr id="2" name="AutoShape 2"/>
        <cdr:cNvSpPr>
          <a:spLocks/>
        </cdr:cNvSpPr>
      </cdr:nvSpPr>
      <cdr:spPr>
        <a:xfrm rot="5400000">
          <a:off x="3152775" y="4886325"/>
          <a:ext cx="1600200"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0.41575</cdr:x>
      <cdr:y>0.84225</cdr:y>
    </cdr:from>
    <cdr:to>
      <cdr:x>0.51125</cdr:x>
      <cdr:y>0.86925</cdr:y>
    </cdr:to>
    <cdr:sp>
      <cdr:nvSpPr>
        <cdr:cNvPr id="3" name="AutoShape 3"/>
        <cdr:cNvSpPr>
          <a:spLocks/>
        </cdr:cNvSpPr>
      </cdr:nvSpPr>
      <cdr:spPr>
        <a:xfrm rot="5400000">
          <a:off x="2562225" y="4886325"/>
          <a:ext cx="590550"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0.77025</cdr:x>
      <cdr:y>0.84225</cdr:y>
    </cdr:from>
    <cdr:to>
      <cdr:x>0.9365</cdr:x>
      <cdr:y>0.86925</cdr:y>
    </cdr:to>
    <cdr:sp>
      <cdr:nvSpPr>
        <cdr:cNvPr id="4" name="AutoShape 4"/>
        <cdr:cNvSpPr>
          <a:spLocks/>
        </cdr:cNvSpPr>
      </cdr:nvSpPr>
      <cdr:spPr>
        <a:xfrm rot="5400000">
          <a:off x="4752975" y="4886325"/>
          <a:ext cx="1028700"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0.15025</cdr:x>
      <cdr:y>0.84225</cdr:y>
    </cdr:from>
    <cdr:to>
      <cdr:x>0.41575</cdr:x>
      <cdr:y>0.86925</cdr:y>
    </cdr:to>
    <cdr:sp>
      <cdr:nvSpPr>
        <cdr:cNvPr id="5" name="AutoShape 5"/>
        <cdr:cNvSpPr>
          <a:spLocks/>
        </cdr:cNvSpPr>
      </cdr:nvSpPr>
      <cdr:spPr>
        <a:xfrm rot="5400000">
          <a:off x="923925" y="4886325"/>
          <a:ext cx="1638300"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0.014</cdr:x>
      <cdr:y>0.94</cdr:y>
    </cdr:from>
    <cdr:to>
      <cdr:x>0.17525</cdr:x>
      <cdr:y>0.98725</cdr:y>
    </cdr:to>
    <cdr:sp>
      <cdr:nvSpPr>
        <cdr:cNvPr id="6" name="TextBox 6"/>
        <cdr:cNvSpPr txBox="1">
          <a:spLocks noChangeArrowheads="1"/>
        </cdr:cNvSpPr>
      </cdr:nvSpPr>
      <cdr:spPr>
        <a:xfrm>
          <a:off x="85725" y="5457825"/>
          <a:ext cx="990600" cy="276225"/>
        </a:xfrm>
        <a:prstGeom prst="rect">
          <a:avLst/>
        </a:prstGeom>
        <a:noFill/>
        <a:ln w="9525" cmpd="sng">
          <a:noFill/>
        </a:ln>
      </cdr:spPr>
      <cdr:txBody>
        <a:bodyPr vertOverflow="clip" wrap="square"/>
        <a:p>
          <a:pPr algn="l">
            <a:defRPr/>
          </a:pPr>
          <a:r>
            <a:rPr lang="en-US" cap="none" sz="1075" b="0" i="0" u="none" baseline="0">
              <a:latin typeface="ＭＳ Ｐゴシック"/>
              <a:ea typeface="ＭＳ Ｐゴシック"/>
              <a:cs typeface="ＭＳ Ｐゴシック"/>
            </a:rPr>
            <a:t>参加学習型</a:t>
          </a:r>
        </a:p>
      </cdr:txBody>
    </cdr:sp>
  </cdr:relSizeAnchor>
  <cdr:relSizeAnchor xmlns:cdr="http://schemas.openxmlformats.org/drawingml/2006/chartDrawing">
    <cdr:from>
      <cdr:x>0.79425</cdr:x>
      <cdr:y>0.94</cdr:y>
    </cdr:from>
    <cdr:to>
      <cdr:x>0.99025</cdr:x>
      <cdr:y>0.968</cdr:y>
    </cdr:to>
    <cdr:sp>
      <cdr:nvSpPr>
        <cdr:cNvPr id="7" name="TextBox 7"/>
        <cdr:cNvSpPr txBox="1">
          <a:spLocks noChangeArrowheads="1"/>
        </cdr:cNvSpPr>
      </cdr:nvSpPr>
      <cdr:spPr>
        <a:xfrm>
          <a:off x="4895850" y="5457825"/>
          <a:ext cx="1209675" cy="161925"/>
        </a:xfrm>
        <a:prstGeom prst="rect">
          <a:avLst/>
        </a:prstGeom>
        <a:noFill/>
        <a:ln w="9525" cmpd="sng">
          <a:noFill/>
        </a:ln>
      </cdr:spPr>
      <cdr:txBody>
        <a:bodyPr vertOverflow="clip" wrap="square"/>
        <a:p>
          <a:pPr algn="r">
            <a:defRPr/>
          </a:pPr>
          <a:r>
            <a:rPr lang="en-US" cap="none" sz="1075" b="0" i="0" u="none" baseline="0">
              <a:latin typeface="ＭＳ Ｐゴシック"/>
              <a:ea typeface="ＭＳ Ｐゴシック"/>
              <a:cs typeface="ＭＳ Ｐゴシック"/>
            </a:rPr>
            <a:t>自己学習型</a:t>
          </a:r>
        </a:p>
      </cdr:txBody>
    </cdr:sp>
  </cdr:relSizeAnchor>
  <cdr:relSizeAnchor xmlns:cdr="http://schemas.openxmlformats.org/drawingml/2006/chartDrawing">
    <cdr:from>
      <cdr:x>0.41575</cdr:x>
      <cdr:y>0.94</cdr:y>
    </cdr:from>
    <cdr:to>
      <cdr:x>0.594</cdr:x>
      <cdr:y>0.98625</cdr:y>
    </cdr:to>
    <cdr:sp>
      <cdr:nvSpPr>
        <cdr:cNvPr id="8" name="TextBox 8"/>
        <cdr:cNvSpPr txBox="1">
          <a:spLocks noChangeArrowheads="1"/>
        </cdr:cNvSpPr>
      </cdr:nvSpPr>
      <cdr:spPr>
        <a:xfrm>
          <a:off x="2562225" y="5457825"/>
          <a:ext cx="1104900" cy="266700"/>
        </a:xfrm>
        <a:prstGeom prst="rect">
          <a:avLst/>
        </a:prstGeom>
        <a:noFill/>
        <a:ln w="9525" cmpd="sng">
          <a:noFill/>
        </a:ln>
      </cdr:spPr>
      <cdr:txBody>
        <a:bodyPr vertOverflow="clip" wrap="square"/>
        <a:p>
          <a:pPr algn="r">
            <a:defRPr/>
          </a:pPr>
          <a:r>
            <a:rPr lang="en-US" cap="none" sz="1075" b="0" i="0" u="none" baseline="0">
              <a:latin typeface="ＭＳ Ｐゴシック"/>
              <a:ea typeface="ＭＳ Ｐゴシック"/>
              <a:cs typeface="ＭＳ Ｐゴシック"/>
            </a:rPr>
            <a:t>実務学習型</a:t>
          </a:r>
        </a:p>
      </cdr:txBody>
    </cdr:sp>
  </cdr:relSizeAnchor>
  <cdr:relSizeAnchor xmlns:cdr="http://schemas.openxmlformats.org/drawingml/2006/chartDrawing">
    <cdr:from>
      <cdr:x>0.1925</cdr:x>
      <cdr:y>0.94</cdr:y>
    </cdr:from>
    <cdr:to>
      <cdr:x>0.357</cdr:x>
      <cdr:y>0.97875</cdr:y>
    </cdr:to>
    <cdr:sp>
      <cdr:nvSpPr>
        <cdr:cNvPr id="9" name="TextBox 9"/>
        <cdr:cNvSpPr txBox="1">
          <a:spLocks noChangeArrowheads="1"/>
        </cdr:cNvSpPr>
      </cdr:nvSpPr>
      <cdr:spPr>
        <a:xfrm>
          <a:off x="1181100" y="5457825"/>
          <a:ext cx="1019175" cy="228600"/>
        </a:xfrm>
        <a:prstGeom prst="rect">
          <a:avLst/>
        </a:prstGeom>
        <a:noFill/>
        <a:ln w="9525" cmpd="sng">
          <a:noFill/>
        </a:ln>
      </cdr:spPr>
      <cdr:txBody>
        <a:bodyPr vertOverflow="clip" wrap="square"/>
        <a:p>
          <a:pPr algn="l">
            <a:defRPr/>
          </a:pPr>
          <a:r>
            <a:rPr lang="en-US" cap="none" sz="1075" b="0" i="0" u="none" baseline="0">
              <a:latin typeface="ＭＳ Ｐゴシック"/>
              <a:ea typeface="ＭＳ Ｐゴシック"/>
              <a:cs typeface="ＭＳ Ｐゴシック"/>
            </a:rPr>
            <a:t>情報提供型</a:t>
          </a:r>
        </a:p>
      </cdr:txBody>
    </cdr:sp>
  </cdr:relSizeAnchor>
  <cdr:relSizeAnchor xmlns:cdr="http://schemas.openxmlformats.org/drawingml/2006/chartDrawing">
    <cdr:from>
      <cdr:x>0.96125</cdr:x>
      <cdr:y>0.86925</cdr:y>
    </cdr:from>
    <cdr:to>
      <cdr:x>0.96325</cdr:x>
      <cdr:y>0.92925</cdr:y>
    </cdr:to>
    <cdr:sp>
      <cdr:nvSpPr>
        <cdr:cNvPr id="10" name="Line 10"/>
        <cdr:cNvSpPr>
          <a:spLocks/>
        </cdr:cNvSpPr>
      </cdr:nvSpPr>
      <cdr:spPr>
        <a:xfrm flipV="1">
          <a:off x="5924550" y="5048250"/>
          <a:ext cx="9525"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0.4655</cdr:x>
      <cdr:y>0.86925</cdr:y>
    </cdr:from>
    <cdr:to>
      <cdr:x>0.53875</cdr:x>
      <cdr:y>0.92925</cdr:y>
    </cdr:to>
    <cdr:sp>
      <cdr:nvSpPr>
        <cdr:cNvPr id="11" name="Line 11"/>
        <cdr:cNvSpPr>
          <a:spLocks/>
        </cdr:cNvSpPr>
      </cdr:nvSpPr>
      <cdr:spPr>
        <a:xfrm flipH="1" flipV="1">
          <a:off x="2867025" y="5048250"/>
          <a:ext cx="447675"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0.53875</cdr:x>
      <cdr:y>0.883</cdr:y>
    </cdr:from>
    <cdr:to>
      <cdr:x>0.8345</cdr:x>
      <cdr:y>0.92925</cdr:y>
    </cdr:to>
    <cdr:sp>
      <cdr:nvSpPr>
        <cdr:cNvPr id="12" name="Line 12"/>
        <cdr:cNvSpPr>
          <a:spLocks/>
        </cdr:cNvSpPr>
      </cdr:nvSpPr>
      <cdr:spPr>
        <a:xfrm flipV="1">
          <a:off x="3324225" y="5124450"/>
          <a:ext cx="182880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0.11175</cdr:x>
      <cdr:y>0.86925</cdr:y>
    </cdr:from>
    <cdr:to>
      <cdr:x>0.1145</cdr:x>
      <cdr:y>0.92925</cdr:y>
    </cdr:to>
    <cdr:sp>
      <cdr:nvSpPr>
        <cdr:cNvPr id="13" name="Line 13"/>
        <cdr:cNvSpPr>
          <a:spLocks/>
        </cdr:cNvSpPr>
      </cdr:nvSpPr>
      <cdr:spPr>
        <a:xfrm flipV="1">
          <a:off x="685800" y="5048250"/>
          <a:ext cx="19050"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0.288</cdr:x>
      <cdr:y>0.86925</cdr:y>
    </cdr:from>
    <cdr:to>
      <cdr:x>0.288</cdr:x>
      <cdr:y>0.92925</cdr:y>
    </cdr:to>
    <cdr:sp>
      <cdr:nvSpPr>
        <cdr:cNvPr id="14" name="Line 14"/>
        <cdr:cNvSpPr>
          <a:spLocks/>
        </cdr:cNvSpPr>
      </cdr:nvSpPr>
      <cdr:spPr>
        <a:xfrm flipV="1">
          <a:off x="1771650" y="5048250"/>
          <a:ext cx="0"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0.288</cdr:x>
      <cdr:y>0.883</cdr:y>
    </cdr:from>
    <cdr:to>
      <cdr:x>0.628</cdr:x>
      <cdr:y>0.92925</cdr:y>
    </cdr:to>
    <cdr:sp>
      <cdr:nvSpPr>
        <cdr:cNvPr id="15" name="Line 15"/>
        <cdr:cNvSpPr>
          <a:spLocks/>
        </cdr:cNvSpPr>
      </cdr:nvSpPr>
      <cdr:spPr>
        <a:xfrm flipV="1">
          <a:off x="1771650" y="5124450"/>
          <a:ext cx="209550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1</xdr:row>
      <xdr:rowOff>76200</xdr:rowOff>
    </xdr:from>
    <xdr:to>
      <xdr:col>6</xdr:col>
      <xdr:colOff>85725</xdr:colOff>
      <xdr:row>3</xdr:row>
      <xdr:rowOff>38100</xdr:rowOff>
    </xdr:to>
    <xdr:sp>
      <xdr:nvSpPr>
        <xdr:cNvPr id="1" name="AutoShape 1"/>
        <xdr:cNvSpPr>
          <a:spLocks/>
        </xdr:cNvSpPr>
      </xdr:nvSpPr>
      <xdr:spPr>
        <a:xfrm>
          <a:off x="2562225" y="257175"/>
          <a:ext cx="1219200" cy="390525"/>
        </a:xfrm>
        <a:prstGeom prst="rect"/>
        <a:noFill/>
      </xdr:spPr>
      <xdr:txBody>
        <a:bodyPr fromWordArt="1" wrap="none">
          <a:prstTxWarp prst="textPlain"/>
          <a:scene3d>
            <a:camera prst="legacyObliqueRight"/>
            <a:lightRig rig="legacyHarsh3" dir="t"/>
          </a:scene3d>
          <a:sp3d extrusionH="100000" prstMaterial="legacyMatte">
            <a:extrusionClr>
              <a:srgbClr val="663300"/>
            </a:extrusionClr>
          </a:sp3d>
        </a:bodyPr>
        <a:p>
          <a:pPr algn="ctr"/>
          <a:r>
            <a:rPr sz="2400" kern="10" spc="0">
              <a:ln w="9525" cmpd="sng">
                <a:solidFill>
                  <a:srgbClr val="000000"/>
                </a:solidFill>
                <a:headEnd type="none"/>
                <a:tailEnd type="none"/>
              </a:ln>
              <a:blipFill>
                <a:blip r:embed="rId5"/>
                <a:srcRect/>
                <a:stretch>
                  <a:fillRect/>
                </a:stretch>
              </a:blipFill>
              <a:latin typeface="ＭＳ Ｐゴシック"/>
              <a:cs typeface="ＭＳ Ｐゴシック"/>
            </a:rPr>
            <a:t>教育分野</a:t>
          </a:r>
        </a:p>
      </xdr:txBody>
    </xdr:sp>
    <xdr:clientData/>
  </xdr:twoCellAnchor>
  <xdr:twoCellAnchor>
    <xdr:from>
      <xdr:col>13</xdr:col>
      <xdr:colOff>590550</xdr:colOff>
      <xdr:row>1</xdr:row>
      <xdr:rowOff>66675</xdr:rowOff>
    </xdr:from>
    <xdr:to>
      <xdr:col>15</xdr:col>
      <xdr:colOff>438150</xdr:colOff>
      <xdr:row>3</xdr:row>
      <xdr:rowOff>28575</xdr:rowOff>
    </xdr:to>
    <xdr:sp>
      <xdr:nvSpPr>
        <xdr:cNvPr id="2" name="AutoShape 2"/>
        <xdr:cNvSpPr>
          <a:spLocks/>
        </xdr:cNvSpPr>
      </xdr:nvSpPr>
      <xdr:spPr>
        <a:xfrm>
          <a:off x="9086850" y="247650"/>
          <a:ext cx="1219200" cy="390525"/>
        </a:xfrm>
        <a:prstGeom prst="rect"/>
        <a:noFill/>
      </xdr:spPr>
      <xdr:txBody>
        <a:bodyPr fromWordArt="1" wrap="none">
          <a:prstTxWarp prst="textPlain"/>
        </a:bodyPr>
        <a:p>
          <a:pPr algn="ctr"/>
          <a:r>
            <a:rPr sz="2400" kern="10" spc="0">
              <a:ln w="9525" cmpd="sng">
                <a:solidFill>
                  <a:srgbClr val="FF00FF"/>
                </a:solidFill>
                <a:headEnd type="none"/>
                <a:tailEnd type="none"/>
              </a:ln>
              <a:gradFill rotWithShape="1">
                <a:gsLst>
                  <a:gs pos="0">
                    <a:srgbClr val="FFFF00"/>
                  </a:gs>
                  <a:gs pos="100000">
                    <a:srgbClr val="FF9933"/>
                  </a:gs>
                </a:gsLst>
                <a:path path="rect">
                  <a:fillToRect l="50000" t="50000" r="50000" b="50000"/>
                </a:path>
              </a:gradFill>
              <a:effectLst>
                <a:outerShdw dist="17960" dir="2700000" algn="ctr">
                  <a:srgbClr val="808080">
                    <a:alpha val="100000"/>
                  </a:srgbClr>
                </a:outerShdw>
              </a:effectLst>
              <a:latin typeface="ＭＳ Ｐゴシック"/>
              <a:cs typeface="ＭＳ Ｐゴシック"/>
            </a:rPr>
            <a:t>教育形態</a:t>
          </a:r>
        </a:p>
      </xdr:txBody>
    </xdr:sp>
    <xdr:clientData/>
  </xdr:twoCellAnchor>
  <xdr:twoCellAnchor>
    <xdr:from>
      <xdr:col>0</xdr:col>
      <xdr:colOff>161925</xdr:colOff>
      <xdr:row>4</xdr:row>
      <xdr:rowOff>76200</xdr:rowOff>
    </xdr:from>
    <xdr:to>
      <xdr:col>9</xdr:col>
      <xdr:colOff>619125</xdr:colOff>
      <xdr:row>25</xdr:row>
      <xdr:rowOff>38100</xdr:rowOff>
    </xdr:to>
    <xdr:graphicFrame>
      <xdr:nvGraphicFramePr>
        <xdr:cNvPr id="3" name="Chart 5"/>
        <xdr:cNvGraphicFramePr/>
      </xdr:nvGraphicFramePr>
      <xdr:xfrm>
        <a:off x="161925" y="771525"/>
        <a:ext cx="6210300" cy="3600450"/>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4</xdr:row>
      <xdr:rowOff>114300</xdr:rowOff>
    </xdr:from>
    <xdr:to>
      <xdr:col>19</xdr:col>
      <xdr:colOff>0</xdr:colOff>
      <xdr:row>25</xdr:row>
      <xdr:rowOff>47625</xdr:rowOff>
    </xdr:to>
    <xdr:graphicFrame>
      <xdr:nvGraphicFramePr>
        <xdr:cNvPr id="4" name="Chart 6"/>
        <xdr:cNvGraphicFramePr/>
      </xdr:nvGraphicFramePr>
      <xdr:xfrm>
        <a:off x="6467475" y="809625"/>
        <a:ext cx="6143625" cy="3571875"/>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26</xdr:row>
      <xdr:rowOff>19050</xdr:rowOff>
    </xdr:from>
    <xdr:to>
      <xdr:col>9</xdr:col>
      <xdr:colOff>638175</xdr:colOff>
      <xdr:row>60</xdr:row>
      <xdr:rowOff>9525</xdr:rowOff>
    </xdr:to>
    <xdr:graphicFrame>
      <xdr:nvGraphicFramePr>
        <xdr:cNvPr id="5" name="Chart 7"/>
        <xdr:cNvGraphicFramePr/>
      </xdr:nvGraphicFramePr>
      <xdr:xfrm>
        <a:off x="161925" y="4524375"/>
        <a:ext cx="6229350" cy="5819775"/>
      </xdr:xfrm>
      <a:graphic>
        <a:graphicData uri="http://schemas.openxmlformats.org/drawingml/2006/chart">
          <c:chart xmlns:c="http://schemas.openxmlformats.org/drawingml/2006/chart" r:id="rId3"/>
        </a:graphicData>
      </a:graphic>
    </xdr:graphicFrame>
    <xdr:clientData/>
  </xdr:twoCellAnchor>
  <xdr:twoCellAnchor>
    <xdr:from>
      <xdr:col>10</xdr:col>
      <xdr:colOff>47625</xdr:colOff>
      <xdr:row>26</xdr:row>
      <xdr:rowOff>28575</xdr:rowOff>
    </xdr:from>
    <xdr:to>
      <xdr:col>19</xdr:col>
      <xdr:colOff>47625</xdr:colOff>
      <xdr:row>60</xdr:row>
      <xdr:rowOff>9525</xdr:rowOff>
    </xdr:to>
    <xdr:graphicFrame>
      <xdr:nvGraphicFramePr>
        <xdr:cNvPr id="6" name="Chart 8"/>
        <xdr:cNvGraphicFramePr/>
      </xdr:nvGraphicFramePr>
      <xdr:xfrm>
        <a:off x="6486525" y="4533900"/>
        <a:ext cx="6172200" cy="58102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11</xdr:row>
      <xdr:rowOff>485775</xdr:rowOff>
    </xdr:from>
    <xdr:to>
      <xdr:col>22</xdr:col>
      <xdr:colOff>0</xdr:colOff>
      <xdr:row>17</xdr:row>
      <xdr:rowOff>266700</xdr:rowOff>
    </xdr:to>
    <xdr:sp>
      <xdr:nvSpPr>
        <xdr:cNvPr id="1" name="Rectangle 1"/>
        <xdr:cNvSpPr>
          <a:spLocks/>
        </xdr:cNvSpPr>
      </xdr:nvSpPr>
      <xdr:spPr>
        <a:xfrm>
          <a:off x="13087350" y="3295650"/>
          <a:ext cx="0" cy="2809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50行まで用意してありますが、不足する場合は2行目以降をコピーしてください。
また、様式を作り変えると、システム移行の際に不整合となるので、このまま使用してください。
ガイドブック10ページにあるような、CPDの計画・分析に便利なツールを募集しています。ご提案は、メールにてお願いいたします。</a:t>
          </a:r>
        </a:p>
      </xdr:txBody>
    </xdr:sp>
    <xdr:clientData/>
  </xdr:twoCellAnchor>
  <xdr:twoCellAnchor>
    <xdr:from>
      <xdr:col>0</xdr:col>
      <xdr:colOff>314325</xdr:colOff>
      <xdr:row>1</xdr:row>
      <xdr:rowOff>0</xdr:rowOff>
    </xdr:from>
    <xdr:to>
      <xdr:col>4</xdr:col>
      <xdr:colOff>152400</xdr:colOff>
      <xdr:row>2</xdr:row>
      <xdr:rowOff>85725</xdr:rowOff>
    </xdr:to>
    <xdr:sp>
      <xdr:nvSpPr>
        <xdr:cNvPr id="2" name="AutoShape 4"/>
        <xdr:cNvSpPr>
          <a:spLocks/>
        </xdr:cNvSpPr>
      </xdr:nvSpPr>
      <xdr:spPr>
        <a:xfrm>
          <a:off x="314325" y="247650"/>
          <a:ext cx="1285875"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記入例</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cdr:x>
      <cdr:y>0.86125</cdr:y>
    </cdr:from>
    <cdr:to>
      <cdr:x>0.3475</cdr:x>
      <cdr:y>0.9505</cdr:y>
    </cdr:to>
    <cdr:sp>
      <cdr:nvSpPr>
        <cdr:cNvPr id="1" name="TextBox 1"/>
        <cdr:cNvSpPr txBox="1">
          <a:spLocks noChangeArrowheads="1"/>
        </cdr:cNvSpPr>
      </cdr:nvSpPr>
      <cdr:spPr>
        <a:xfrm>
          <a:off x="447675" y="5029200"/>
          <a:ext cx="1714500" cy="523875"/>
        </a:xfrm>
        <a:prstGeom prst="rect">
          <a:avLst/>
        </a:prstGeom>
        <a:noFill/>
        <a:ln w="9525" cmpd="sng">
          <a:noFill/>
        </a:ln>
      </cdr:spPr>
      <cdr:txBody>
        <a:bodyPr vertOverflow="clip" wrap="square"/>
        <a:p>
          <a:pPr algn="ctr">
            <a:defRPr/>
          </a:pPr>
          <a:r>
            <a:rPr lang="en-US" cap="none" sz="1100" b="0" i="0" u="none" baseline="0">
              <a:latin typeface="ＭＳ Ｐゴシック"/>
              <a:ea typeface="ＭＳ Ｐゴシック"/>
              <a:cs typeface="ＭＳ Ｐゴシック"/>
            </a:rPr>
            <a:t>基礎共通分野</a:t>
          </a:r>
        </a:p>
      </cdr:txBody>
    </cdr:sp>
  </cdr:relSizeAnchor>
  <cdr:relSizeAnchor xmlns:cdr="http://schemas.openxmlformats.org/drawingml/2006/chartDrawing">
    <cdr:from>
      <cdr:x>0.3115</cdr:x>
      <cdr:y>0.86125</cdr:y>
    </cdr:from>
    <cdr:to>
      <cdr:x>0.86075</cdr:x>
      <cdr:y>0.9505</cdr:y>
    </cdr:to>
    <cdr:sp>
      <cdr:nvSpPr>
        <cdr:cNvPr id="2" name="TextBox 2"/>
        <cdr:cNvSpPr txBox="1">
          <a:spLocks noChangeArrowheads="1"/>
        </cdr:cNvSpPr>
      </cdr:nvSpPr>
      <cdr:spPr>
        <a:xfrm>
          <a:off x="1933575" y="5029200"/>
          <a:ext cx="3419475" cy="523875"/>
        </a:xfrm>
        <a:prstGeom prst="rect">
          <a:avLst/>
        </a:prstGeom>
        <a:noFill/>
        <a:ln w="9525" cmpd="sng">
          <a:noFill/>
        </a:ln>
      </cdr:spPr>
      <cdr:txBody>
        <a:bodyPr vertOverflow="clip" wrap="square"/>
        <a:p>
          <a:pPr algn="ctr">
            <a:defRPr/>
          </a:pPr>
          <a:r>
            <a:rPr lang="en-US" cap="none" sz="1100" b="0" i="0" u="none" baseline="0">
              <a:latin typeface="ＭＳ Ｐゴシック"/>
              <a:ea typeface="ＭＳ Ｐゴシック"/>
              <a:cs typeface="ＭＳ Ｐゴシック"/>
            </a:rPr>
            <a:t>ＬＡ専門技術分野</a:t>
          </a:r>
        </a:p>
      </cdr:txBody>
    </cdr:sp>
  </cdr:relSizeAnchor>
  <cdr:relSizeAnchor xmlns:cdr="http://schemas.openxmlformats.org/drawingml/2006/chartDrawing">
    <cdr:from>
      <cdr:x>0.08725</cdr:x>
      <cdr:y>0.822</cdr:y>
    </cdr:from>
    <cdr:to>
      <cdr:x>0.3475</cdr:x>
      <cdr:y>0.839</cdr:y>
    </cdr:to>
    <cdr:sp>
      <cdr:nvSpPr>
        <cdr:cNvPr id="3" name="AutoShape 4"/>
        <cdr:cNvSpPr>
          <a:spLocks/>
        </cdr:cNvSpPr>
      </cdr:nvSpPr>
      <cdr:spPr>
        <a:xfrm rot="5400000">
          <a:off x="533400" y="4800600"/>
          <a:ext cx="1619250" cy="9525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0.36375</cdr:x>
      <cdr:y>0.822</cdr:y>
    </cdr:from>
    <cdr:to>
      <cdr:x>0.86075</cdr:x>
      <cdr:y>0.839</cdr:y>
    </cdr:to>
    <cdr:sp>
      <cdr:nvSpPr>
        <cdr:cNvPr id="4" name="AutoShape 5"/>
        <cdr:cNvSpPr>
          <a:spLocks/>
        </cdr:cNvSpPr>
      </cdr:nvSpPr>
      <cdr:spPr>
        <a:xfrm rot="5400000">
          <a:off x="2257425" y="4800600"/>
          <a:ext cx="3095625" cy="9525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0.8815</cdr:x>
      <cdr:y>0.822</cdr:y>
    </cdr:from>
    <cdr:to>
      <cdr:x>0.92825</cdr:x>
      <cdr:y>0.99275</cdr:y>
    </cdr:to>
    <cdr:sp>
      <cdr:nvSpPr>
        <cdr:cNvPr id="5" name="TextBox 6"/>
        <cdr:cNvSpPr txBox="1">
          <a:spLocks noChangeArrowheads="1"/>
        </cdr:cNvSpPr>
      </cdr:nvSpPr>
      <cdr:spPr>
        <a:xfrm>
          <a:off x="5476875" y="4800600"/>
          <a:ext cx="295275" cy="100012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総合技術分野</a:t>
          </a:r>
        </a:p>
      </cdr:txBody>
    </cdr:sp>
  </cdr:relSizeAnchor>
  <cdr:relSizeAnchor xmlns:cdr="http://schemas.openxmlformats.org/drawingml/2006/chartDrawing">
    <cdr:from>
      <cdr:x>0.92825</cdr:x>
      <cdr:y>0.822</cdr:y>
    </cdr:from>
    <cdr:to>
      <cdr:x>0.9745</cdr:x>
      <cdr:y>0.99275</cdr:y>
    </cdr:to>
    <cdr:sp>
      <cdr:nvSpPr>
        <cdr:cNvPr id="6" name="TextBox 7"/>
        <cdr:cNvSpPr txBox="1">
          <a:spLocks noChangeArrowheads="1"/>
        </cdr:cNvSpPr>
      </cdr:nvSpPr>
      <cdr:spPr>
        <a:xfrm>
          <a:off x="5772150" y="4800600"/>
          <a:ext cx="285750" cy="100012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周辺技術分野</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0.81025</cdr:y>
    </cdr:from>
    <cdr:to>
      <cdr:x>0.15725</cdr:x>
      <cdr:y>0.83825</cdr:y>
    </cdr:to>
    <cdr:sp>
      <cdr:nvSpPr>
        <cdr:cNvPr id="1" name="AutoShape 1"/>
        <cdr:cNvSpPr>
          <a:spLocks/>
        </cdr:cNvSpPr>
      </cdr:nvSpPr>
      <cdr:spPr>
        <a:xfrm rot="5400000">
          <a:off x="381000" y="4800600"/>
          <a:ext cx="619125"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0.5145</cdr:x>
      <cdr:y>0.8155</cdr:y>
    </cdr:from>
    <cdr:to>
      <cdr:x>0.771</cdr:x>
      <cdr:y>0.8435</cdr:y>
    </cdr:to>
    <cdr:sp>
      <cdr:nvSpPr>
        <cdr:cNvPr id="2" name="AutoShape 3"/>
        <cdr:cNvSpPr>
          <a:spLocks/>
        </cdr:cNvSpPr>
      </cdr:nvSpPr>
      <cdr:spPr>
        <a:xfrm rot="5400000">
          <a:off x="3286125" y="4838700"/>
          <a:ext cx="1638300"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0.421</cdr:x>
      <cdr:y>0.81325</cdr:y>
    </cdr:from>
    <cdr:to>
      <cdr:x>0.5135</cdr:x>
      <cdr:y>0.84125</cdr:y>
    </cdr:to>
    <cdr:sp>
      <cdr:nvSpPr>
        <cdr:cNvPr id="3" name="AutoShape 4"/>
        <cdr:cNvSpPr>
          <a:spLocks/>
        </cdr:cNvSpPr>
      </cdr:nvSpPr>
      <cdr:spPr>
        <a:xfrm rot="5400000">
          <a:off x="2686050" y="4819650"/>
          <a:ext cx="590550"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0.771</cdr:x>
      <cdr:y>0.817</cdr:y>
    </cdr:from>
    <cdr:to>
      <cdr:x>0.9355</cdr:x>
      <cdr:y>0.845</cdr:y>
    </cdr:to>
    <cdr:sp>
      <cdr:nvSpPr>
        <cdr:cNvPr id="4" name="AutoShape 5"/>
        <cdr:cNvSpPr>
          <a:spLocks/>
        </cdr:cNvSpPr>
      </cdr:nvSpPr>
      <cdr:spPr>
        <a:xfrm rot="5400000">
          <a:off x="4933950" y="4838700"/>
          <a:ext cx="1057275"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0.15825</cdr:x>
      <cdr:y>0.81225</cdr:y>
    </cdr:from>
    <cdr:to>
      <cdr:x>0.422</cdr:x>
      <cdr:y>0.84025</cdr:y>
    </cdr:to>
    <cdr:sp>
      <cdr:nvSpPr>
        <cdr:cNvPr id="5" name="AutoShape 6"/>
        <cdr:cNvSpPr>
          <a:spLocks/>
        </cdr:cNvSpPr>
      </cdr:nvSpPr>
      <cdr:spPr>
        <a:xfrm rot="5400000">
          <a:off x="1009650" y="4819650"/>
          <a:ext cx="1685925"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cdr:x>
      <cdr:y>0.90775</cdr:y>
    </cdr:from>
    <cdr:to>
      <cdr:x>0.18325</cdr:x>
      <cdr:y>0.94775</cdr:y>
    </cdr:to>
    <cdr:sp>
      <cdr:nvSpPr>
        <cdr:cNvPr id="6" name="TextBox 7"/>
        <cdr:cNvSpPr txBox="1">
          <a:spLocks noChangeArrowheads="1"/>
        </cdr:cNvSpPr>
      </cdr:nvSpPr>
      <cdr:spPr>
        <a:xfrm>
          <a:off x="190500" y="5381625"/>
          <a:ext cx="981075" cy="238125"/>
        </a:xfrm>
        <a:prstGeom prst="rect">
          <a:avLst/>
        </a:prstGeom>
        <a:noFill/>
        <a:ln w="9525" cmpd="sng">
          <a:noFill/>
        </a:ln>
      </cdr:spPr>
      <cdr:txBody>
        <a:bodyPr vertOverflow="clip" wrap="square"/>
        <a:p>
          <a:pPr algn="ctr">
            <a:defRPr/>
          </a:pPr>
          <a:r>
            <a:rPr lang="en-US" cap="none" sz="1125" b="0" i="0" u="none" baseline="0">
              <a:latin typeface="ＭＳ Ｐゴシック"/>
              <a:ea typeface="ＭＳ Ｐゴシック"/>
              <a:cs typeface="ＭＳ Ｐゴシック"/>
            </a:rPr>
            <a:t>参加学習型</a:t>
          </a:r>
        </a:p>
      </cdr:txBody>
    </cdr:sp>
  </cdr:relSizeAnchor>
  <cdr:relSizeAnchor xmlns:cdr="http://schemas.openxmlformats.org/drawingml/2006/chartDrawing">
    <cdr:from>
      <cdr:x>0.83475</cdr:x>
      <cdr:y>0.903</cdr:y>
    </cdr:from>
    <cdr:to>
      <cdr:x>0.98925</cdr:x>
      <cdr:y>0.94775</cdr:y>
    </cdr:to>
    <cdr:sp>
      <cdr:nvSpPr>
        <cdr:cNvPr id="7" name="TextBox 8"/>
        <cdr:cNvSpPr txBox="1">
          <a:spLocks noChangeArrowheads="1"/>
        </cdr:cNvSpPr>
      </cdr:nvSpPr>
      <cdr:spPr>
        <a:xfrm>
          <a:off x="5334000" y="5353050"/>
          <a:ext cx="990600" cy="266700"/>
        </a:xfrm>
        <a:prstGeom prst="rect">
          <a:avLst/>
        </a:prstGeom>
        <a:noFill/>
        <a:ln w="9525" cmpd="sng">
          <a:noFill/>
        </a:ln>
      </cdr:spPr>
      <cdr:txBody>
        <a:bodyPr vertOverflow="clip" wrap="square"/>
        <a:p>
          <a:pPr algn="r">
            <a:defRPr/>
          </a:pPr>
          <a:r>
            <a:rPr lang="en-US" cap="none" sz="1125" b="0" i="0" u="none" baseline="0">
              <a:latin typeface="ＭＳ Ｐゴシック"/>
              <a:ea typeface="ＭＳ Ｐゴシック"/>
              <a:cs typeface="ＭＳ Ｐゴシック"/>
            </a:rPr>
            <a:t>自己学習型</a:t>
          </a:r>
        </a:p>
      </cdr:txBody>
    </cdr:sp>
  </cdr:relSizeAnchor>
  <cdr:relSizeAnchor xmlns:cdr="http://schemas.openxmlformats.org/drawingml/2006/chartDrawing">
    <cdr:from>
      <cdr:x>0.49325</cdr:x>
      <cdr:y>0.90775</cdr:y>
    </cdr:from>
    <cdr:to>
      <cdr:x>0.64775</cdr:x>
      <cdr:y>0.94775</cdr:y>
    </cdr:to>
    <cdr:sp>
      <cdr:nvSpPr>
        <cdr:cNvPr id="8" name="TextBox 9"/>
        <cdr:cNvSpPr txBox="1">
          <a:spLocks noChangeArrowheads="1"/>
        </cdr:cNvSpPr>
      </cdr:nvSpPr>
      <cdr:spPr>
        <a:xfrm>
          <a:off x="3152775" y="5381625"/>
          <a:ext cx="990600" cy="238125"/>
        </a:xfrm>
        <a:prstGeom prst="rect">
          <a:avLst/>
        </a:prstGeom>
        <a:noFill/>
        <a:ln w="9525" cmpd="sng">
          <a:noFill/>
        </a:ln>
      </cdr:spPr>
      <cdr:txBody>
        <a:bodyPr vertOverflow="clip" wrap="square"/>
        <a:p>
          <a:pPr algn="ctr">
            <a:defRPr/>
          </a:pPr>
          <a:r>
            <a:rPr lang="en-US" cap="none" sz="1125" b="0" i="0" u="none" baseline="0">
              <a:latin typeface="ＭＳ Ｐゴシック"/>
              <a:ea typeface="ＭＳ Ｐゴシック"/>
              <a:cs typeface="ＭＳ Ｐゴシック"/>
            </a:rPr>
            <a:t>実務学習型</a:t>
          </a:r>
        </a:p>
      </cdr:txBody>
    </cdr:sp>
  </cdr:relSizeAnchor>
  <cdr:relSizeAnchor xmlns:cdr="http://schemas.openxmlformats.org/drawingml/2006/chartDrawing">
    <cdr:from>
      <cdr:x>0.2285</cdr:x>
      <cdr:y>0.90775</cdr:y>
    </cdr:from>
    <cdr:to>
      <cdr:x>0.39225</cdr:x>
      <cdr:y>0.94775</cdr:y>
    </cdr:to>
    <cdr:sp>
      <cdr:nvSpPr>
        <cdr:cNvPr id="9" name="TextBox 10"/>
        <cdr:cNvSpPr txBox="1">
          <a:spLocks noChangeArrowheads="1"/>
        </cdr:cNvSpPr>
      </cdr:nvSpPr>
      <cdr:spPr>
        <a:xfrm>
          <a:off x="1457325" y="5381625"/>
          <a:ext cx="1047750" cy="238125"/>
        </a:xfrm>
        <a:prstGeom prst="rect">
          <a:avLst/>
        </a:prstGeom>
        <a:noFill/>
        <a:ln w="9525" cmpd="sng">
          <a:noFill/>
        </a:ln>
      </cdr:spPr>
      <cdr:txBody>
        <a:bodyPr vertOverflow="clip" wrap="square"/>
        <a:p>
          <a:pPr algn="ctr">
            <a:defRPr/>
          </a:pPr>
          <a:r>
            <a:rPr lang="en-US" cap="none" sz="1125" b="0" i="0" u="none" baseline="0">
              <a:latin typeface="ＭＳ Ｐゴシック"/>
              <a:ea typeface="ＭＳ Ｐゴシック"/>
              <a:cs typeface="ＭＳ Ｐゴシック"/>
            </a:rPr>
            <a:t>情報提供型</a:t>
          </a:r>
        </a:p>
      </cdr:txBody>
    </cdr:sp>
  </cdr:relSizeAnchor>
  <cdr:relSizeAnchor xmlns:cdr="http://schemas.openxmlformats.org/drawingml/2006/chartDrawing">
    <cdr:from>
      <cdr:x>0.9615</cdr:x>
      <cdr:y>0.827</cdr:y>
    </cdr:from>
    <cdr:to>
      <cdr:x>0.9615</cdr:x>
      <cdr:y>0.88925</cdr:y>
    </cdr:to>
    <cdr:sp>
      <cdr:nvSpPr>
        <cdr:cNvPr id="10" name="Line 12"/>
        <cdr:cNvSpPr>
          <a:spLocks/>
        </cdr:cNvSpPr>
      </cdr:nvSpPr>
      <cdr:spPr>
        <a:xfrm flipV="1">
          <a:off x="6153150" y="4905375"/>
          <a:ext cx="0"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0.46925</cdr:x>
      <cdr:y>0.8455</cdr:y>
    </cdr:from>
    <cdr:to>
      <cdr:x>0.54225</cdr:x>
      <cdr:y>0.90775</cdr:y>
    </cdr:to>
    <cdr:sp>
      <cdr:nvSpPr>
        <cdr:cNvPr id="11" name="Line 14"/>
        <cdr:cNvSpPr>
          <a:spLocks/>
        </cdr:cNvSpPr>
      </cdr:nvSpPr>
      <cdr:spPr>
        <a:xfrm flipH="1" flipV="1">
          <a:off x="3000375" y="5010150"/>
          <a:ext cx="466725"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0.54325</cdr:x>
      <cdr:y>0.86075</cdr:y>
    </cdr:from>
    <cdr:to>
      <cdr:x>0.83475</cdr:x>
      <cdr:y>0.90825</cdr:y>
    </cdr:to>
    <cdr:sp>
      <cdr:nvSpPr>
        <cdr:cNvPr id="12" name="Line 15"/>
        <cdr:cNvSpPr>
          <a:spLocks/>
        </cdr:cNvSpPr>
      </cdr:nvSpPr>
      <cdr:spPr>
        <a:xfrm flipV="1">
          <a:off x="3476625" y="5105400"/>
          <a:ext cx="18669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0.111</cdr:x>
      <cdr:y>0.84225</cdr:y>
    </cdr:from>
    <cdr:to>
      <cdr:x>0.112</cdr:x>
      <cdr:y>0.905</cdr:y>
    </cdr:to>
    <cdr:sp>
      <cdr:nvSpPr>
        <cdr:cNvPr id="13" name="Line 16"/>
        <cdr:cNvSpPr>
          <a:spLocks/>
        </cdr:cNvSpPr>
      </cdr:nvSpPr>
      <cdr:spPr>
        <a:xfrm flipH="1" flipV="1">
          <a:off x="704850" y="4991100"/>
          <a:ext cx="9525"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0.29425</cdr:x>
      <cdr:y>0.84025</cdr:y>
    </cdr:from>
    <cdr:to>
      <cdr:x>0.29425</cdr:x>
      <cdr:y>0.903</cdr:y>
    </cdr:to>
    <cdr:sp>
      <cdr:nvSpPr>
        <cdr:cNvPr id="14" name="Line 17"/>
        <cdr:cNvSpPr>
          <a:spLocks/>
        </cdr:cNvSpPr>
      </cdr:nvSpPr>
      <cdr:spPr>
        <a:xfrm flipV="1">
          <a:off x="1876425" y="4981575"/>
          <a:ext cx="0"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0.309</cdr:x>
      <cdr:y>0.8455</cdr:y>
    </cdr:from>
    <cdr:to>
      <cdr:x>0.646</cdr:x>
      <cdr:y>0.903</cdr:y>
    </cdr:to>
    <cdr:sp>
      <cdr:nvSpPr>
        <cdr:cNvPr id="15" name="Line 18"/>
        <cdr:cNvSpPr>
          <a:spLocks/>
        </cdr:cNvSpPr>
      </cdr:nvSpPr>
      <cdr:spPr>
        <a:xfrm flipV="1">
          <a:off x="1971675" y="5010150"/>
          <a:ext cx="2152650" cy="342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xdr:row>
      <xdr:rowOff>66675</xdr:rowOff>
    </xdr:from>
    <xdr:to>
      <xdr:col>6</xdr:col>
      <xdr:colOff>295275</xdr:colOff>
      <xdr:row>3</xdr:row>
      <xdr:rowOff>28575</xdr:rowOff>
    </xdr:to>
    <xdr:sp>
      <xdr:nvSpPr>
        <xdr:cNvPr id="1" name="AutoShape 8"/>
        <xdr:cNvSpPr>
          <a:spLocks/>
        </xdr:cNvSpPr>
      </xdr:nvSpPr>
      <xdr:spPr>
        <a:xfrm>
          <a:off x="2771775" y="247650"/>
          <a:ext cx="1219200" cy="390525"/>
        </a:xfrm>
        <a:prstGeom prst="rect"/>
        <a:noFill/>
      </xdr:spPr>
      <xdr:txBody>
        <a:bodyPr fromWordArt="1" wrap="none">
          <a:prstTxWarp prst="textPlain"/>
          <a:scene3d>
            <a:camera prst="legacyObliqueRight"/>
            <a:lightRig rig="legacyHarsh3" dir="t"/>
          </a:scene3d>
          <a:sp3d extrusionH="100000" prstMaterial="legacyMatte">
            <a:extrusionClr>
              <a:srgbClr val="663300"/>
            </a:extrusionClr>
          </a:sp3d>
        </a:bodyPr>
        <a:p>
          <a:pPr algn="ctr"/>
          <a:r>
            <a:rPr sz="2400" kern="10" spc="0">
              <a:ln w="9525" cmpd="sng">
                <a:solidFill>
                  <a:srgbClr val="000000"/>
                </a:solidFill>
                <a:headEnd type="none"/>
                <a:tailEnd type="none"/>
              </a:ln>
              <a:blipFill>
                <a:blip r:embed="rId5"/>
                <a:srcRect/>
                <a:stretch>
                  <a:fillRect/>
                </a:stretch>
              </a:blipFill>
              <a:latin typeface="ＭＳ Ｐゴシック"/>
              <a:cs typeface="ＭＳ Ｐゴシック"/>
            </a:rPr>
            <a:t>教育分野</a:t>
          </a:r>
        </a:p>
      </xdr:txBody>
    </xdr:sp>
    <xdr:clientData/>
  </xdr:twoCellAnchor>
  <xdr:twoCellAnchor>
    <xdr:from>
      <xdr:col>13</xdr:col>
      <xdr:colOff>666750</xdr:colOff>
      <xdr:row>1</xdr:row>
      <xdr:rowOff>95250</xdr:rowOff>
    </xdr:from>
    <xdr:to>
      <xdr:col>15</xdr:col>
      <xdr:colOff>514350</xdr:colOff>
      <xdr:row>3</xdr:row>
      <xdr:rowOff>57150</xdr:rowOff>
    </xdr:to>
    <xdr:sp>
      <xdr:nvSpPr>
        <xdr:cNvPr id="2" name="AutoShape 9"/>
        <xdr:cNvSpPr>
          <a:spLocks/>
        </xdr:cNvSpPr>
      </xdr:nvSpPr>
      <xdr:spPr>
        <a:xfrm>
          <a:off x="9163050" y="276225"/>
          <a:ext cx="1219200" cy="390525"/>
        </a:xfrm>
        <a:prstGeom prst="rect"/>
        <a:noFill/>
      </xdr:spPr>
      <xdr:txBody>
        <a:bodyPr fromWordArt="1" wrap="none">
          <a:prstTxWarp prst="textPlain"/>
        </a:bodyPr>
        <a:p>
          <a:pPr algn="ctr"/>
          <a:r>
            <a:rPr sz="2400" kern="10" spc="0">
              <a:ln w="9525" cmpd="sng">
                <a:solidFill>
                  <a:srgbClr val="FF00FF"/>
                </a:solidFill>
                <a:headEnd type="none"/>
                <a:tailEnd type="none"/>
              </a:ln>
              <a:gradFill rotWithShape="1">
                <a:gsLst>
                  <a:gs pos="0">
                    <a:srgbClr val="FFFF00"/>
                  </a:gs>
                  <a:gs pos="100000">
                    <a:srgbClr val="FF9933"/>
                  </a:gs>
                </a:gsLst>
                <a:path path="rect">
                  <a:fillToRect l="50000" t="50000" r="50000" b="50000"/>
                </a:path>
              </a:gradFill>
              <a:effectLst>
                <a:outerShdw dist="17960" dir="2700000" algn="ctr">
                  <a:srgbClr val="808080">
                    <a:alpha val="100000"/>
                  </a:srgbClr>
                </a:outerShdw>
              </a:effectLst>
              <a:latin typeface="ＭＳ Ｐゴシック"/>
              <a:cs typeface="ＭＳ Ｐゴシック"/>
            </a:rPr>
            <a:t>教育形態</a:t>
          </a:r>
        </a:p>
      </xdr:txBody>
    </xdr:sp>
    <xdr:clientData/>
  </xdr:twoCellAnchor>
  <xdr:twoCellAnchor>
    <xdr:from>
      <xdr:col>0</xdr:col>
      <xdr:colOff>95250</xdr:colOff>
      <xdr:row>26</xdr:row>
      <xdr:rowOff>28575</xdr:rowOff>
    </xdr:from>
    <xdr:to>
      <xdr:col>9</xdr:col>
      <xdr:colOff>561975</xdr:colOff>
      <xdr:row>60</xdr:row>
      <xdr:rowOff>47625</xdr:rowOff>
    </xdr:to>
    <xdr:graphicFrame>
      <xdr:nvGraphicFramePr>
        <xdr:cNvPr id="3" name="Chart 10"/>
        <xdr:cNvGraphicFramePr/>
      </xdr:nvGraphicFramePr>
      <xdr:xfrm>
        <a:off x="95250" y="4533900"/>
        <a:ext cx="6219825" cy="5848350"/>
      </xdr:xfrm>
      <a:graphic>
        <a:graphicData uri="http://schemas.openxmlformats.org/drawingml/2006/chart">
          <c:chart xmlns:c="http://schemas.openxmlformats.org/drawingml/2006/chart" r:id="rId1"/>
        </a:graphicData>
      </a:graphic>
    </xdr:graphicFrame>
    <xdr:clientData/>
  </xdr:twoCellAnchor>
  <xdr:twoCellAnchor>
    <xdr:from>
      <xdr:col>10</xdr:col>
      <xdr:colOff>66675</xdr:colOff>
      <xdr:row>26</xdr:row>
      <xdr:rowOff>28575</xdr:rowOff>
    </xdr:from>
    <xdr:to>
      <xdr:col>19</xdr:col>
      <xdr:colOff>114300</xdr:colOff>
      <xdr:row>60</xdr:row>
      <xdr:rowOff>133350</xdr:rowOff>
    </xdr:to>
    <xdr:graphicFrame>
      <xdr:nvGraphicFramePr>
        <xdr:cNvPr id="4" name="Chart 11"/>
        <xdr:cNvGraphicFramePr/>
      </xdr:nvGraphicFramePr>
      <xdr:xfrm>
        <a:off x="6505575" y="4533900"/>
        <a:ext cx="6400800" cy="59340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4</xdr:row>
      <xdr:rowOff>66675</xdr:rowOff>
    </xdr:from>
    <xdr:to>
      <xdr:col>9</xdr:col>
      <xdr:colOff>571500</xdr:colOff>
      <xdr:row>25</xdr:row>
      <xdr:rowOff>28575</xdr:rowOff>
    </xdr:to>
    <xdr:graphicFrame>
      <xdr:nvGraphicFramePr>
        <xdr:cNvPr id="5" name="Chart 12"/>
        <xdr:cNvGraphicFramePr/>
      </xdr:nvGraphicFramePr>
      <xdr:xfrm>
        <a:off x="114300" y="762000"/>
        <a:ext cx="6210300" cy="3600450"/>
      </xdr:xfrm>
      <a:graphic>
        <a:graphicData uri="http://schemas.openxmlformats.org/drawingml/2006/chart">
          <c:chart xmlns:c="http://schemas.openxmlformats.org/drawingml/2006/chart" r:id="rId3"/>
        </a:graphicData>
      </a:graphic>
    </xdr:graphicFrame>
    <xdr:clientData/>
  </xdr:twoCellAnchor>
  <xdr:twoCellAnchor>
    <xdr:from>
      <xdr:col>10</xdr:col>
      <xdr:colOff>76200</xdr:colOff>
      <xdr:row>4</xdr:row>
      <xdr:rowOff>95250</xdr:rowOff>
    </xdr:from>
    <xdr:to>
      <xdr:col>18</xdr:col>
      <xdr:colOff>762000</xdr:colOff>
      <xdr:row>25</xdr:row>
      <xdr:rowOff>28575</xdr:rowOff>
    </xdr:to>
    <xdr:graphicFrame>
      <xdr:nvGraphicFramePr>
        <xdr:cNvPr id="6" name="Chart 13"/>
        <xdr:cNvGraphicFramePr/>
      </xdr:nvGraphicFramePr>
      <xdr:xfrm>
        <a:off x="6515100" y="790575"/>
        <a:ext cx="6172200" cy="3571875"/>
      </xdr:xfrm>
      <a:graphic>
        <a:graphicData uri="http://schemas.openxmlformats.org/drawingml/2006/chart">
          <c:chart xmlns:c="http://schemas.openxmlformats.org/drawingml/2006/chart" r:id="rId4"/>
        </a:graphicData>
      </a:graphic>
    </xdr:graphicFrame>
    <xdr:clientData/>
  </xdr:twoCellAnchor>
  <xdr:twoCellAnchor>
    <xdr:from>
      <xdr:col>19</xdr:col>
      <xdr:colOff>314325</xdr:colOff>
      <xdr:row>9</xdr:row>
      <xdr:rowOff>66675</xdr:rowOff>
    </xdr:from>
    <xdr:to>
      <xdr:col>23</xdr:col>
      <xdr:colOff>57150</xdr:colOff>
      <xdr:row>15</xdr:row>
      <xdr:rowOff>95250</xdr:rowOff>
    </xdr:to>
    <xdr:sp>
      <xdr:nvSpPr>
        <xdr:cNvPr id="7" name="AutoShape 14"/>
        <xdr:cNvSpPr>
          <a:spLocks/>
        </xdr:cNvSpPr>
      </xdr:nvSpPr>
      <xdr:spPr>
        <a:xfrm>
          <a:off x="13106400" y="1657350"/>
          <a:ext cx="2047875" cy="1057275"/>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記入例</a:t>
          </a:r>
        </a:p>
      </xdr:txBody>
    </xdr:sp>
    <xdr:clientData/>
  </xdr:twoCellAnchor>
  <xdr:twoCellAnchor>
    <xdr:from>
      <xdr:col>18</xdr:col>
      <xdr:colOff>447675</xdr:colOff>
      <xdr:row>16</xdr:row>
      <xdr:rowOff>28575</xdr:rowOff>
    </xdr:from>
    <xdr:to>
      <xdr:col>24</xdr:col>
      <xdr:colOff>314325</xdr:colOff>
      <xdr:row>28</xdr:row>
      <xdr:rowOff>66675</xdr:rowOff>
    </xdr:to>
    <xdr:sp>
      <xdr:nvSpPr>
        <xdr:cNvPr id="8" name="AutoShape 15"/>
        <xdr:cNvSpPr>
          <a:spLocks/>
        </xdr:cNvSpPr>
      </xdr:nvSpPr>
      <xdr:spPr>
        <a:xfrm>
          <a:off x="12372975" y="2819400"/>
          <a:ext cx="3371850" cy="2095500"/>
        </a:xfrm>
        <a:prstGeom prst="cloudCallout">
          <a:avLst>
            <a:gd name="adj1" fmla="val -61865"/>
            <a:gd name="adj2" fmla="val 27726"/>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latin typeface="ＭＳ Ｐゴシック"/>
              <a:ea typeface="ＭＳ Ｐゴシック"/>
              <a:cs typeface="ＭＳ Ｐゴシック"/>
            </a:rPr>
            <a:t>記録簿のデータを変えると,グラフが変わります。
　いろいろ試してください。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C39"/>
  <sheetViews>
    <sheetView zoomScale="75" zoomScaleNormal="75" workbookViewId="0" topLeftCell="A1">
      <selection activeCell="A1" sqref="A1"/>
    </sheetView>
  </sheetViews>
  <sheetFormatPr defaultColWidth="9.00390625" defaultRowHeight="13.5"/>
  <cols>
    <col min="1" max="1" width="3.75390625" style="133" customWidth="1"/>
    <col min="2" max="2" width="17.00390625" style="133" customWidth="1"/>
    <col min="3" max="3" width="135.75390625" style="133" customWidth="1"/>
    <col min="4" max="4" width="8.375" style="133" customWidth="1"/>
    <col min="5" max="16384" width="9.00390625" style="133" customWidth="1"/>
  </cols>
  <sheetData>
    <row r="5" spans="1:3" ht="13.5">
      <c r="A5" s="133">
        <v>1</v>
      </c>
      <c r="B5" s="133" t="s">
        <v>252</v>
      </c>
      <c r="C5" s="133" t="s">
        <v>222</v>
      </c>
    </row>
    <row r="6" spans="2:3" ht="13.5">
      <c r="B6" s="134" t="s">
        <v>220</v>
      </c>
      <c r="C6" s="133" t="s">
        <v>259</v>
      </c>
    </row>
    <row r="7" spans="2:3" ht="13.5">
      <c r="B7" s="133">
        <v>2</v>
      </c>
      <c r="C7" s="133" t="s">
        <v>223</v>
      </c>
    </row>
    <row r="8" spans="2:3" ht="13.5">
      <c r="B8" s="133">
        <v>3</v>
      </c>
      <c r="C8" s="133" t="s">
        <v>224</v>
      </c>
    </row>
    <row r="9" spans="2:3" ht="13.5">
      <c r="B9" s="133">
        <v>4</v>
      </c>
      <c r="C9" s="133" t="s">
        <v>225</v>
      </c>
    </row>
    <row r="10" spans="2:3" ht="13.5">
      <c r="B10" s="133">
        <v>5</v>
      </c>
      <c r="C10" s="133" t="s">
        <v>226</v>
      </c>
    </row>
    <row r="12" spans="1:2" ht="13.5">
      <c r="A12" s="133">
        <v>2</v>
      </c>
      <c r="B12" s="133" t="s">
        <v>176</v>
      </c>
    </row>
    <row r="13" ht="13.5">
      <c r="C13" s="133" t="s">
        <v>227</v>
      </c>
    </row>
    <row r="14" ht="13.5">
      <c r="C14" s="133" t="s">
        <v>228</v>
      </c>
    </row>
    <row r="15" ht="13.5">
      <c r="C15" s="133" t="s">
        <v>229</v>
      </c>
    </row>
    <row r="16" ht="13.5">
      <c r="C16" s="133" t="s">
        <v>230</v>
      </c>
    </row>
    <row r="18" spans="1:2" ht="13.5">
      <c r="A18" s="133">
        <v>3</v>
      </c>
      <c r="B18" s="133" t="s">
        <v>177</v>
      </c>
    </row>
    <row r="19" ht="13.5">
      <c r="C19" s="133" t="s">
        <v>231</v>
      </c>
    </row>
    <row r="20" ht="13.5">
      <c r="C20" s="133" t="s">
        <v>232</v>
      </c>
    </row>
    <row r="21" ht="13.5">
      <c r="C21" s="133" t="s">
        <v>233</v>
      </c>
    </row>
    <row r="22" ht="13.5">
      <c r="C22" s="133" t="s">
        <v>234</v>
      </c>
    </row>
    <row r="24" spans="1:3" ht="13.5">
      <c r="A24" s="133">
        <v>4</v>
      </c>
      <c r="B24" s="133" t="s">
        <v>244</v>
      </c>
      <c r="C24" s="133" t="s">
        <v>245</v>
      </c>
    </row>
    <row r="26" spans="1:3" ht="13.5">
      <c r="A26" s="133">
        <v>5</v>
      </c>
      <c r="B26" s="133" t="s">
        <v>255</v>
      </c>
      <c r="C26" s="133" t="s">
        <v>235</v>
      </c>
    </row>
    <row r="28" spans="1:3" ht="13.5">
      <c r="A28" s="133">
        <v>6</v>
      </c>
      <c r="B28" s="133" t="s">
        <v>254</v>
      </c>
      <c r="C28" s="133" t="s">
        <v>236</v>
      </c>
    </row>
    <row r="30" spans="1:2" ht="13.5">
      <c r="A30" s="133">
        <v>7</v>
      </c>
      <c r="B30" s="133" t="s">
        <v>256</v>
      </c>
    </row>
    <row r="31" spans="2:3" ht="13.5">
      <c r="B31" s="135" t="s">
        <v>0</v>
      </c>
      <c r="C31" s="133" t="s">
        <v>237</v>
      </c>
    </row>
    <row r="32" spans="2:3" ht="40.5">
      <c r="B32" s="135" t="s">
        <v>253</v>
      </c>
      <c r="C32" s="133" t="s">
        <v>258</v>
      </c>
    </row>
    <row r="33" spans="2:3" ht="27">
      <c r="B33" s="135" t="s">
        <v>254</v>
      </c>
      <c r="C33" s="133" t="s">
        <v>257</v>
      </c>
    </row>
    <row r="34" spans="2:3" ht="13.5">
      <c r="B34" s="135" t="s">
        <v>246</v>
      </c>
      <c r="C34" s="133" t="s">
        <v>247</v>
      </c>
    </row>
    <row r="35" spans="2:3" ht="13.5">
      <c r="B35" s="135" t="s">
        <v>248</v>
      </c>
      <c r="C35" s="133" t="s">
        <v>249</v>
      </c>
    </row>
    <row r="36" spans="2:3" ht="13.5">
      <c r="B36" s="135" t="s">
        <v>250</v>
      </c>
      <c r="C36" s="133" t="s">
        <v>251</v>
      </c>
    </row>
    <row r="37" spans="2:3" ht="13.5">
      <c r="B37" s="135" t="s">
        <v>238</v>
      </c>
      <c r="C37" s="133" t="s">
        <v>239</v>
      </c>
    </row>
    <row r="38" spans="2:3" ht="13.5">
      <c r="B38" s="135" t="s">
        <v>240</v>
      </c>
      <c r="C38" s="133" t="s">
        <v>241</v>
      </c>
    </row>
    <row r="39" spans="2:3" ht="13.5">
      <c r="B39" s="135" t="s">
        <v>242</v>
      </c>
      <c r="C39" s="133" t="s">
        <v>243</v>
      </c>
    </row>
  </sheetData>
  <printOptions/>
  <pageMargins left="0.31" right="0.34" top="0.31" bottom="0.34" header="0.25" footer="0.28"/>
  <pageSetup horizontalDpi="300" verticalDpi="300" orientation="landscape"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111"/>
  <sheetViews>
    <sheetView tabSelected="1" view="pageBreakPreview" zoomScale="75" zoomScaleNormal="75" zoomScaleSheetLayoutView="75"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E1"/>
    </sheetView>
  </sheetViews>
  <sheetFormatPr defaultColWidth="9.00390625" defaultRowHeight="13.5"/>
  <cols>
    <col min="1" max="1" width="6.625" style="3" bestFit="1" customWidth="1"/>
    <col min="2" max="2" width="6.25390625" style="20" customWidth="1"/>
    <col min="3" max="3" width="4.00390625" style="20" bestFit="1" customWidth="1"/>
    <col min="4" max="4" width="4.125" style="20" customWidth="1"/>
    <col min="5" max="5" width="7.00390625" style="24" customWidth="1"/>
    <col min="6" max="6" width="6.875" style="24" customWidth="1"/>
    <col min="7" max="7" width="4.00390625" style="24" bestFit="1" customWidth="1"/>
    <col min="8" max="8" width="12.25390625" style="24" bestFit="1" customWidth="1"/>
    <col min="9" max="9" width="4.875" style="24" bestFit="1" customWidth="1"/>
    <col min="10" max="10" width="9.125" style="24" customWidth="1"/>
    <col min="11" max="11" width="4.875" style="24" customWidth="1"/>
    <col min="12" max="12" width="22.00390625" style="63" customWidth="1"/>
    <col min="13" max="15" width="12.125" style="63" customWidth="1"/>
    <col min="16" max="16" width="3.375" style="63" customWidth="1"/>
    <col min="17" max="17" width="12.875" style="63" customWidth="1"/>
    <col min="18" max="18" width="5.25390625" style="63" customWidth="1"/>
    <col min="19" max="20" width="6.00390625" style="20" bestFit="1" customWidth="1"/>
    <col min="21" max="21" width="8.00390625" style="20" customWidth="1"/>
    <col min="22" max="23" width="6.00390625" style="20" customWidth="1"/>
    <col min="25" max="25" width="9.125" style="0" bestFit="1" customWidth="1"/>
    <col min="26" max="26" width="11.50390625" style="0" bestFit="1" customWidth="1"/>
    <col min="27" max="27" width="11.375" style="0" bestFit="1" customWidth="1"/>
    <col min="28" max="28" width="12.00390625" style="0" bestFit="1" customWidth="1"/>
    <col min="30" max="30" width="3.375" style="0" hidden="1" customWidth="1"/>
    <col min="31" max="51" width="3.50390625" style="0" hidden="1" customWidth="1"/>
    <col min="52" max="52" width="6.25390625" style="0" hidden="1" customWidth="1"/>
    <col min="53" max="70" width="3.00390625" style="0" hidden="1" customWidth="1"/>
  </cols>
  <sheetData>
    <row r="1" spans="1:23" ht="19.5" thickBot="1">
      <c r="A1" s="170" t="s">
        <v>178</v>
      </c>
      <c r="B1" s="170"/>
      <c r="C1" s="170"/>
      <c r="D1" s="170"/>
      <c r="E1" s="170"/>
      <c r="F1" s="126" t="s">
        <v>220</v>
      </c>
      <c r="G1" s="126">
        <v>2</v>
      </c>
      <c r="H1" s="126">
        <v>3</v>
      </c>
      <c r="I1" s="127">
        <v>4</v>
      </c>
      <c r="J1" s="127">
        <v>5</v>
      </c>
      <c r="K1" s="144" t="s">
        <v>221</v>
      </c>
      <c r="L1" s="145"/>
      <c r="M1" s="146"/>
      <c r="N1" s="148" t="s">
        <v>185</v>
      </c>
      <c r="O1" s="149"/>
      <c r="P1" s="70"/>
      <c r="Q1" s="73" t="s">
        <v>181</v>
      </c>
      <c r="R1" s="157"/>
      <c r="S1" s="157"/>
      <c r="T1" s="73" t="s">
        <v>182</v>
      </c>
      <c r="U1" s="151">
        <f ca="1">TODAY()</f>
        <v>38880</v>
      </c>
      <c r="V1" s="152"/>
      <c r="W1" s="105"/>
    </row>
    <row r="2" spans="1:23" s="42" customFormat="1" ht="18.75">
      <c r="A2" s="35"/>
      <c r="B2" s="147" t="s">
        <v>176</v>
      </c>
      <c r="C2" s="147"/>
      <c r="D2" s="147"/>
      <c r="E2" s="147"/>
      <c r="F2" s="147"/>
      <c r="G2" s="147"/>
      <c r="H2" s="147"/>
      <c r="I2" s="147"/>
      <c r="J2" s="147"/>
      <c r="L2" s="147" t="s">
        <v>177</v>
      </c>
      <c r="M2" s="147"/>
      <c r="N2" s="147"/>
      <c r="O2" s="147"/>
      <c r="P2" s="130"/>
      <c r="Q2" s="41"/>
      <c r="R2" s="41"/>
      <c r="S2" s="106"/>
      <c r="T2" s="106"/>
      <c r="U2" s="106"/>
      <c r="V2" s="106"/>
      <c r="W2" s="106"/>
    </row>
    <row r="3" spans="1:24" s="4" customFormat="1" ht="14.25">
      <c r="A3" s="37"/>
      <c r="B3" s="186" t="s">
        <v>110</v>
      </c>
      <c r="C3" s="186"/>
      <c r="D3" s="186"/>
      <c r="E3" s="186"/>
      <c r="F3" s="186" t="s">
        <v>175</v>
      </c>
      <c r="G3" s="186"/>
      <c r="H3" s="65" t="s">
        <v>103</v>
      </c>
      <c r="I3" s="186" t="s">
        <v>105</v>
      </c>
      <c r="J3" s="186"/>
      <c r="K3" s="39"/>
      <c r="L3" s="65" t="s">
        <v>110</v>
      </c>
      <c r="M3" s="65" t="s">
        <v>175</v>
      </c>
      <c r="N3" s="65" t="s">
        <v>103</v>
      </c>
      <c r="O3" s="65" t="s">
        <v>105</v>
      </c>
      <c r="P3" s="43"/>
      <c r="Q3" s="74" t="s">
        <v>113</v>
      </c>
      <c r="R3" s="154"/>
      <c r="S3" s="154"/>
      <c r="T3" s="154"/>
      <c r="U3" s="154"/>
      <c r="V3" s="43"/>
      <c r="W3" s="43"/>
      <c r="X3" s="97"/>
    </row>
    <row r="4" spans="1:24" s="4" customFormat="1" ht="14.25">
      <c r="A4" s="37"/>
      <c r="B4" s="183" t="s">
        <v>100</v>
      </c>
      <c r="C4" s="183"/>
      <c r="D4" s="183"/>
      <c r="E4" s="183"/>
      <c r="F4" s="187"/>
      <c r="G4" s="187"/>
      <c r="H4" s="66">
        <f>SUM(AD111:AJ111)</f>
        <v>0</v>
      </c>
      <c r="I4" s="189">
        <f>IF(F4&lt;&gt;0,H4/F4,"")</f>
      </c>
      <c r="J4" s="189"/>
      <c r="K4" s="40"/>
      <c r="L4" s="64" t="s">
        <v>106</v>
      </c>
      <c r="M4" s="77"/>
      <c r="N4" s="68">
        <f>SUM(BA111:BB111)</f>
        <v>0</v>
      </c>
      <c r="O4" s="69">
        <f>IF(M4&lt;&gt;0,N4/M4,"")</f>
      </c>
      <c r="P4" s="131"/>
      <c r="Q4" s="155" t="s">
        <v>112</v>
      </c>
      <c r="R4" s="153"/>
      <c r="S4" s="153"/>
      <c r="T4" s="153"/>
      <c r="U4" s="153"/>
      <c r="V4" s="43"/>
      <c r="W4" s="43"/>
      <c r="X4" s="97"/>
    </row>
    <row r="5" spans="1:24" s="4" customFormat="1" ht="14.25">
      <c r="A5" s="37"/>
      <c r="B5" s="183" t="s">
        <v>104</v>
      </c>
      <c r="C5" s="183"/>
      <c r="D5" s="183"/>
      <c r="E5" s="183"/>
      <c r="F5" s="187"/>
      <c r="G5" s="187"/>
      <c r="H5" s="67">
        <f>SUM(AK111:AW111)</f>
        <v>0</v>
      </c>
      <c r="I5" s="189">
        <f>IF(F5&lt;&gt;0,H5/F5,"")</f>
      </c>
      <c r="J5" s="189"/>
      <c r="K5" s="38"/>
      <c r="L5" s="64" t="s">
        <v>107</v>
      </c>
      <c r="M5" s="77"/>
      <c r="N5" s="68">
        <f>SUM(BC111:BG111,BJ111:BK111,BO111:BQ111)</f>
        <v>0</v>
      </c>
      <c r="O5" s="69">
        <f>IF(M5&lt;&gt;0,N5/M5,"")</f>
      </c>
      <c r="P5" s="36"/>
      <c r="Q5" s="156"/>
      <c r="R5" s="154"/>
      <c r="S5" s="154"/>
      <c r="T5" s="154"/>
      <c r="U5" s="154"/>
      <c r="V5" s="43"/>
      <c r="W5" s="43"/>
      <c r="X5" s="97"/>
    </row>
    <row r="6" spans="1:24" s="4" customFormat="1" ht="14.25">
      <c r="A6" s="37"/>
      <c r="B6" s="183" t="s">
        <v>101</v>
      </c>
      <c r="C6" s="183"/>
      <c r="D6" s="183"/>
      <c r="E6" s="183"/>
      <c r="F6" s="187"/>
      <c r="G6" s="187"/>
      <c r="H6" s="67">
        <f>AX111</f>
        <v>0</v>
      </c>
      <c r="I6" s="189">
        <f>IF(F6&lt;&gt;0,H6/F6,"")</f>
      </c>
      <c r="J6" s="189"/>
      <c r="K6" s="38"/>
      <c r="L6" s="64" t="s">
        <v>72</v>
      </c>
      <c r="M6" s="77"/>
      <c r="N6" s="68">
        <f>SUM(BH111:BI111,BL111:BN111)</f>
        <v>0</v>
      </c>
      <c r="O6" s="69">
        <f>IF(M6&lt;&gt;0,N6/M6,"")</f>
      </c>
      <c r="P6" s="36"/>
      <c r="Q6" s="75"/>
      <c r="R6" s="185"/>
      <c r="S6" s="185"/>
      <c r="T6" s="185"/>
      <c r="U6" s="185"/>
      <c r="V6" s="43"/>
      <c r="W6" s="43"/>
      <c r="X6" s="97"/>
    </row>
    <row r="7" spans="1:70" s="4" customFormat="1" ht="14.25">
      <c r="A7" s="37"/>
      <c r="B7" s="183" t="s">
        <v>102</v>
      </c>
      <c r="C7" s="183"/>
      <c r="D7" s="183"/>
      <c r="E7" s="183"/>
      <c r="F7" s="187"/>
      <c r="G7" s="187"/>
      <c r="H7" s="67">
        <f>AY111</f>
        <v>0</v>
      </c>
      <c r="I7" s="189">
        <f>IF(F7&lt;&gt;0,H7/F7,"")</f>
      </c>
      <c r="J7" s="189"/>
      <c r="K7" s="38"/>
      <c r="L7" s="64" t="s">
        <v>108</v>
      </c>
      <c r="M7" s="77"/>
      <c r="N7" s="68">
        <f>BR111</f>
        <v>0</v>
      </c>
      <c r="O7" s="69">
        <f>IF(M7&lt;&gt;0,N7/M7,"")</f>
      </c>
      <c r="P7" s="36"/>
      <c r="Q7" s="74" t="s">
        <v>179</v>
      </c>
      <c r="R7" s="154"/>
      <c r="S7" s="154"/>
      <c r="T7" s="154"/>
      <c r="U7" s="154"/>
      <c r="V7" s="43"/>
      <c r="W7" s="43"/>
      <c r="X7" s="97"/>
      <c r="AD7" s="139" t="s">
        <v>121</v>
      </c>
      <c r="AE7" s="139"/>
      <c r="AF7" s="139"/>
      <c r="AG7" s="139"/>
      <c r="AH7" s="139"/>
      <c r="AI7" s="139"/>
      <c r="AJ7" s="139"/>
      <c r="AK7" s="139"/>
      <c r="AL7" s="139"/>
      <c r="AM7" s="139"/>
      <c r="AN7" s="139"/>
      <c r="AO7" s="139"/>
      <c r="AP7" s="139"/>
      <c r="AQ7" s="139"/>
      <c r="AR7" s="139"/>
      <c r="AS7" s="139"/>
      <c r="AT7" s="139"/>
      <c r="AU7" s="139"/>
      <c r="AV7" s="139"/>
      <c r="AW7" s="139"/>
      <c r="AX7" s="139"/>
      <c r="AY7" s="139"/>
      <c r="BA7" s="139" t="s">
        <v>122</v>
      </c>
      <c r="BB7" s="139"/>
      <c r="BC7" s="139"/>
      <c r="BD7" s="139"/>
      <c r="BE7" s="139"/>
      <c r="BF7" s="139"/>
      <c r="BG7" s="139"/>
      <c r="BH7" s="139"/>
      <c r="BI7" s="139"/>
      <c r="BJ7" s="139"/>
      <c r="BK7" s="139"/>
      <c r="BL7" s="139"/>
      <c r="BM7" s="139"/>
      <c r="BN7" s="139"/>
      <c r="BO7" s="139"/>
      <c r="BP7" s="139"/>
      <c r="BQ7" s="139"/>
      <c r="BR7" s="139"/>
    </row>
    <row r="8" spans="1:70" s="4" customFormat="1" ht="14.25">
      <c r="A8" s="37"/>
      <c r="B8" s="184" t="s">
        <v>111</v>
      </c>
      <c r="C8" s="184"/>
      <c r="D8" s="184"/>
      <c r="E8" s="184"/>
      <c r="F8" s="188">
        <f>SUM(F4:F7)</f>
        <v>0</v>
      </c>
      <c r="G8" s="188"/>
      <c r="H8" s="125">
        <f>BS111</f>
        <v>0</v>
      </c>
      <c r="I8" s="190">
        <f>IF(F8&lt;&gt;0,H8/F8,"")</f>
      </c>
      <c r="J8" s="190"/>
      <c r="K8" s="38"/>
      <c r="L8" s="64" t="s">
        <v>111</v>
      </c>
      <c r="M8" s="68">
        <f>SUM(M4:M7)</f>
        <v>0</v>
      </c>
      <c r="N8" s="68">
        <f>AZ111</f>
        <v>0</v>
      </c>
      <c r="O8" s="69">
        <f>IF(M8&lt;&gt;0,N8/M8,"")</f>
      </c>
      <c r="P8" s="36"/>
      <c r="Q8" s="76" t="s">
        <v>189</v>
      </c>
      <c r="R8" s="178"/>
      <c r="S8" s="178"/>
      <c r="T8" s="178"/>
      <c r="U8" s="178"/>
      <c r="V8" s="43"/>
      <c r="W8" s="43"/>
      <c r="X8" s="97"/>
      <c r="AD8" s="167" t="s">
        <v>123</v>
      </c>
      <c r="AE8" s="168"/>
      <c r="AF8" s="168"/>
      <c r="AG8" s="168"/>
      <c r="AH8" s="168"/>
      <c r="AI8" s="168"/>
      <c r="AJ8" s="169"/>
      <c r="AK8" s="172" t="s">
        <v>124</v>
      </c>
      <c r="AL8" s="172"/>
      <c r="AM8" s="172"/>
      <c r="AN8" s="172"/>
      <c r="AO8" s="172"/>
      <c r="AP8" s="172"/>
      <c r="AQ8" s="172"/>
      <c r="AR8" s="172"/>
      <c r="AS8" s="172"/>
      <c r="AT8" s="172"/>
      <c r="AU8" s="172"/>
      <c r="AV8" s="172"/>
      <c r="AW8" s="172"/>
      <c r="AX8" s="50" t="s">
        <v>125</v>
      </c>
      <c r="AY8" s="50" t="s">
        <v>126</v>
      </c>
      <c r="BA8" s="172" t="s">
        <v>127</v>
      </c>
      <c r="BB8" s="172"/>
      <c r="BC8" s="172" t="s">
        <v>128</v>
      </c>
      <c r="BD8" s="172"/>
      <c r="BE8" s="172"/>
      <c r="BF8" s="172"/>
      <c r="BG8" s="172"/>
      <c r="BH8" s="172" t="s">
        <v>129</v>
      </c>
      <c r="BI8" s="172"/>
      <c r="BJ8" s="172" t="s">
        <v>128</v>
      </c>
      <c r="BK8" s="172"/>
      <c r="BL8" s="172" t="s">
        <v>129</v>
      </c>
      <c r="BM8" s="172"/>
      <c r="BN8" s="172"/>
      <c r="BO8" s="167" t="s">
        <v>128</v>
      </c>
      <c r="BP8" s="168"/>
      <c r="BQ8" s="169"/>
      <c r="BR8" s="46" t="s">
        <v>174</v>
      </c>
    </row>
    <row r="9" spans="1:23" ht="15" thickBot="1">
      <c r="A9" s="1"/>
      <c r="B9" s="128"/>
      <c r="C9" s="128"/>
      <c r="D9" s="128"/>
      <c r="E9" s="128"/>
      <c r="F9" s="128"/>
      <c r="G9" s="128"/>
      <c r="H9" s="128"/>
      <c r="I9" s="128"/>
      <c r="J9" s="128"/>
      <c r="K9" s="129"/>
      <c r="L9" s="123"/>
      <c r="M9" s="124"/>
      <c r="N9" s="124"/>
      <c r="O9" s="124"/>
      <c r="P9" s="44"/>
      <c r="Q9" s="44"/>
      <c r="R9" s="44"/>
      <c r="S9" s="171"/>
      <c r="T9" s="171"/>
      <c r="U9" s="171"/>
      <c r="V9" s="171"/>
      <c r="W9" s="105"/>
    </row>
    <row r="10" spans="1:70" s="113" customFormat="1" ht="45" customHeight="1" thickBot="1">
      <c r="A10" s="85" t="s">
        <v>190</v>
      </c>
      <c r="B10" s="86" t="s">
        <v>0</v>
      </c>
      <c r="C10" s="87" t="s">
        <v>1</v>
      </c>
      <c r="D10" s="87" t="s">
        <v>2</v>
      </c>
      <c r="E10" s="88" t="s">
        <v>3</v>
      </c>
      <c r="F10" s="89" t="s">
        <v>4</v>
      </c>
      <c r="G10" s="89" t="s">
        <v>5</v>
      </c>
      <c r="H10" s="90" t="s">
        <v>90</v>
      </c>
      <c r="I10" s="90" t="s">
        <v>6</v>
      </c>
      <c r="J10" s="91" t="s">
        <v>7</v>
      </c>
      <c r="K10" s="176" t="s">
        <v>91</v>
      </c>
      <c r="L10" s="177"/>
      <c r="M10" s="92" t="s">
        <v>92</v>
      </c>
      <c r="N10" s="176" t="s">
        <v>93</v>
      </c>
      <c r="O10" s="179"/>
      <c r="P10" s="179"/>
      <c r="Q10" s="179"/>
      <c r="R10" s="177"/>
      <c r="S10" s="93" t="s">
        <v>94</v>
      </c>
      <c r="T10" s="93" t="s">
        <v>95</v>
      </c>
      <c r="U10" s="93" t="s">
        <v>96</v>
      </c>
      <c r="V10" s="94" t="s">
        <v>97</v>
      </c>
      <c r="W10" s="95"/>
      <c r="X10" s="180" t="s">
        <v>8</v>
      </c>
      <c r="Y10" s="181"/>
      <c r="Z10" s="110" t="s">
        <v>9</v>
      </c>
      <c r="AA10" s="111" t="s">
        <v>10</v>
      </c>
      <c r="AB10" s="112" t="s">
        <v>186</v>
      </c>
      <c r="AD10" s="114" t="s">
        <v>115</v>
      </c>
      <c r="AE10" s="115" t="s">
        <v>116</v>
      </c>
      <c r="AF10" s="115" t="s">
        <v>117</v>
      </c>
      <c r="AG10" s="115" t="s">
        <v>118</v>
      </c>
      <c r="AH10" s="115" t="s">
        <v>119</v>
      </c>
      <c r="AI10" s="115" t="s">
        <v>120</v>
      </c>
      <c r="AJ10" s="116" t="s">
        <v>135</v>
      </c>
      <c r="AK10" s="114" t="s">
        <v>130</v>
      </c>
      <c r="AL10" s="115" t="s">
        <v>30</v>
      </c>
      <c r="AM10" s="115" t="s">
        <v>136</v>
      </c>
      <c r="AN10" s="115" t="s">
        <v>137</v>
      </c>
      <c r="AO10" s="115" t="s">
        <v>138</v>
      </c>
      <c r="AP10" s="115" t="s">
        <v>131</v>
      </c>
      <c r="AQ10" s="115" t="s">
        <v>139</v>
      </c>
      <c r="AR10" s="115" t="s">
        <v>140</v>
      </c>
      <c r="AS10" s="115" t="s">
        <v>132</v>
      </c>
      <c r="AT10" s="115" t="s">
        <v>134</v>
      </c>
      <c r="AU10" s="115" t="s">
        <v>141</v>
      </c>
      <c r="AV10" s="115" t="s">
        <v>142</v>
      </c>
      <c r="AW10" s="116" t="s">
        <v>143</v>
      </c>
      <c r="AX10" s="117" t="s">
        <v>144</v>
      </c>
      <c r="AY10" s="117" t="s">
        <v>133</v>
      </c>
      <c r="BA10" s="118">
        <v>1</v>
      </c>
      <c r="BB10" s="119">
        <v>2</v>
      </c>
      <c r="BC10" s="118">
        <v>3</v>
      </c>
      <c r="BD10" s="120">
        <v>4</v>
      </c>
      <c r="BE10" s="120">
        <v>5</v>
      </c>
      <c r="BF10" s="120">
        <v>6</v>
      </c>
      <c r="BG10" s="119">
        <v>7</v>
      </c>
      <c r="BH10" s="118">
        <v>8</v>
      </c>
      <c r="BI10" s="119">
        <v>9</v>
      </c>
      <c r="BJ10" s="118">
        <v>10</v>
      </c>
      <c r="BK10" s="119">
        <v>11</v>
      </c>
      <c r="BL10" s="118">
        <v>12</v>
      </c>
      <c r="BM10" s="120">
        <v>13</v>
      </c>
      <c r="BN10" s="119">
        <v>14</v>
      </c>
      <c r="BO10" s="118">
        <v>15</v>
      </c>
      <c r="BP10" s="120">
        <v>16</v>
      </c>
      <c r="BQ10" s="119">
        <v>17</v>
      </c>
      <c r="BR10" s="119">
        <v>18</v>
      </c>
    </row>
    <row r="11" spans="1:70" ht="39.75" customHeight="1" thickBot="1">
      <c r="A11" s="5">
        <v>1</v>
      </c>
      <c r="B11" s="6"/>
      <c r="C11" s="79"/>
      <c r="D11" s="79"/>
      <c r="E11" s="7"/>
      <c r="F11" s="7"/>
      <c r="G11" s="80"/>
      <c r="H11" s="107">
        <f>IF(G11="","",VLOOKUP(G11,$Z$11:$AA$32,2,FALSE))</f>
      </c>
      <c r="I11" s="81"/>
      <c r="J11" s="107">
        <f>IF(I11="","",VLOOKUP(I11,$Z$36:$AA$53,2,FALSE))</f>
      </c>
      <c r="K11" s="159"/>
      <c r="L11" s="160"/>
      <c r="M11" s="8"/>
      <c r="N11" s="159"/>
      <c r="O11" s="161"/>
      <c r="P11" s="161"/>
      <c r="Q11" s="161"/>
      <c r="R11" s="160"/>
      <c r="S11" s="121"/>
      <c r="T11" s="9"/>
      <c r="U11" s="9">
        <f aca="true" t="shared" si="0" ref="U11:U20">ROUND(S11*T11,1)</f>
        <v>0</v>
      </c>
      <c r="V11" s="10">
        <f>IF(U11=0,0,V9+U11)</f>
        <v>0</v>
      </c>
      <c r="W11" s="32"/>
      <c r="X11" s="142" t="s">
        <v>191</v>
      </c>
      <c r="Y11" s="182"/>
      <c r="Z11" s="11" t="s">
        <v>192</v>
      </c>
      <c r="AA11" s="12" t="s">
        <v>13</v>
      </c>
      <c r="AB11" s="96">
        <f>AD$111</f>
        <v>0</v>
      </c>
      <c r="AD11" s="51">
        <f aca="true" t="shared" si="1" ref="AD11:AD42">IF($G11="a",$U11,0)</f>
        <v>0</v>
      </c>
      <c r="AE11" s="31">
        <f aca="true" t="shared" si="2" ref="AE11:AE42">IF($G11="b",$U11,0)</f>
        <v>0</v>
      </c>
      <c r="AF11" s="31">
        <f aca="true" t="shared" si="3" ref="AF11:AF42">IF($G11="c",$U11,0)</f>
        <v>0</v>
      </c>
      <c r="AG11" s="31">
        <f aca="true" t="shared" si="4" ref="AG11:AG42">IF($G11="d",$U11,0)</f>
        <v>0</v>
      </c>
      <c r="AH11" s="31">
        <f aca="true" t="shared" si="5" ref="AH11:AH42">IF($G11="e",$U11,0)</f>
        <v>0</v>
      </c>
      <c r="AI11" s="31">
        <f aca="true" t="shared" si="6" ref="AI11:AI42">IF($G11="f",$U11,0)</f>
        <v>0</v>
      </c>
      <c r="AJ11" s="52">
        <f aca="true" t="shared" si="7" ref="AJ11:AJ42">IF($G11="g",$U11,0)</f>
        <v>0</v>
      </c>
      <c r="AK11" s="51">
        <f aca="true" t="shared" si="8" ref="AK11:AK42">IF($G11="h",$U11,0)</f>
        <v>0</v>
      </c>
      <c r="AL11" s="31">
        <f aca="true" t="shared" si="9" ref="AL11:AL42">IF($G11="i",$U11,0)</f>
        <v>0</v>
      </c>
      <c r="AM11" s="31">
        <f aca="true" t="shared" si="10" ref="AM11:AM42">IF($G11="j",$U11,0)</f>
        <v>0</v>
      </c>
      <c r="AN11" s="31">
        <f aca="true" t="shared" si="11" ref="AN11:AN42">IF($G11="k",$U11,0)</f>
        <v>0</v>
      </c>
      <c r="AO11" s="31">
        <f aca="true" t="shared" si="12" ref="AO11:AO42">IF($G11="l",$U11,0)</f>
        <v>0</v>
      </c>
      <c r="AP11" s="31">
        <f aca="true" t="shared" si="13" ref="AP11:AP42">IF($G11="m",$U11,0)</f>
        <v>0</v>
      </c>
      <c r="AQ11" s="31">
        <f aca="true" t="shared" si="14" ref="AQ11:AQ42">IF($G11="n",$U11,0)</f>
        <v>0</v>
      </c>
      <c r="AR11" s="31">
        <f aca="true" t="shared" si="15" ref="AR11:AR42">IF($G11="o",$U11,0)</f>
        <v>0</v>
      </c>
      <c r="AS11" s="31">
        <f aca="true" t="shared" si="16" ref="AS11:AS42">IF($G11="p",$U11,0)</f>
        <v>0</v>
      </c>
      <c r="AT11" s="31">
        <f aca="true" t="shared" si="17" ref="AT11:AT42">IF($G11="q",$U11,0)</f>
        <v>0</v>
      </c>
      <c r="AU11" s="31">
        <f aca="true" t="shared" si="18" ref="AU11:AU42">IF($G11="r",$U11,0)</f>
        <v>0</v>
      </c>
      <c r="AV11" s="31">
        <f aca="true" t="shared" si="19" ref="AV11:AV42">IF($G11="s",$U11,0)</f>
        <v>0</v>
      </c>
      <c r="AW11" s="52">
        <f aca="true" t="shared" si="20" ref="AW11:AW42">IF($G11="t",$U11,0)</f>
        <v>0</v>
      </c>
      <c r="AX11" s="56">
        <f aca="true" t="shared" si="21" ref="AX11:AX42">IF($G11="u",$U11,0)</f>
        <v>0</v>
      </c>
      <c r="AY11" s="56">
        <f aca="true" t="shared" si="22" ref="AY11:AY42">IF($G11="v",$U11,0)</f>
        <v>0</v>
      </c>
      <c r="BA11" s="51">
        <f aca="true" t="shared" si="23" ref="BA11:BA42">IF($I11=1,$U11,0)</f>
        <v>0</v>
      </c>
      <c r="BB11" s="52">
        <f aca="true" t="shared" si="24" ref="BB11:BB42">IF($I11=2,$U11,0)</f>
        <v>0</v>
      </c>
      <c r="BC11" s="51">
        <f aca="true" t="shared" si="25" ref="BC11:BC42">IF($I11=3,$U11,0)</f>
        <v>0</v>
      </c>
      <c r="BD11" s="31">
        <f aca="true" t="shared" si="26" ref="BD11:BD42">IF($I11=4,$U11,0)</f>
        <v>0</v>
      </c>
      <c r="BE11" s="31">
        <f aca="true" t="shared" si="27" ref="BE11:BE42">IF($I11=5,$U11,0)</f>
        <v>0</v>
      </c>
      <c r="BF11" s="31">
        <f aca="true" t="shared" si="28" ref="BF11:BF42">IF($I11=6,$U11,0)</f>
        <v>0</v>
      </c>
      <c r="BG11" s="52">
        <f aca="true" t="shared" si="29" ref="BG11:BG42">IF($I11=7,$U11,0)</f>
        <v>0</v>
      </c>
      <c r="BH11" s="51">
        <f aca="true" t="shared" si="30" ref="BH11:BH42">IF($I11=8,$U11,0)</f>
        <v>0</v>
      </c>
      <c r="BI11" s="52">
        <f aca="true" t="shared" si="31" ref="BI11:BI42">IF($I11=9,$U11,0)</f>
        <v>0</v>
      </c>
      <c r="BJ11" s="51">
        <f aca="true" t="shared" si="32" ref="BJ11:BJ42">IF($I11=10,$U11,0)</f>
        <v>0</v>
      </c>
      <c r="BK11" s="52">
        <f aca="true" t="shared" si="33" ref="BK11:BK42">IF($I11=11,$U11,0)</f>
        <v>0</v>
      </c>
      <c r="BL11" s="51">
        <f aca="true" t="shared" si="34" ref="BL11:BL42">IF($I11=12,$U11,0)</f>
        <v>0</v>
      </c>
      <c r="BM11" s="31">
        <f aca="true" t="shared" si="35" ref="BM11:BM42">IF($I11=13,$U11,0)</f>
        <v>0</v>
      </c>
      <c r="BN11" s="52">
        <f aca="true" t="shared" si="36" ref="BN11:BN42">IF($I11=14,$U11,0)</f>
        <v>0</v>
      </c>
      <c r="BO11" s="51">
        <f aca="true" t="shared" si="37" ref="BO11:BO42">IF($I11=15,$U11,0)</f>
        <v>0</v>
      </c>
      <c r="BP11" s="31">
        <f aca="true" t="shared" si="38" ref="BP11:BP42">IF($I11=16,$U11,0)</f>
        <v>0</v>
      </c>
      <c r="BQ11" s="52">
        <f aca="true" t="shared" si="39" ref="BQ11:BQ42">IF($I11=17,$U11,0)</f>
        <v>0</v>
      </c>
      <c r="BR11" s="52">
        <f aca="true" t="shared" si="40" ref="BR11:BR42">IF($I11=18,$U11,0)</f>
        <v>0</v>
      </c>
    </row>
    <row r="12" spans="1:70" ht="39.75" customHeight="1" thickBot="1">
      <c r="A12" s="5">
        <v>2</v>
      </c>
      <c r="B12" s="6"/>
      <c r="C12" s="79"/>
      <c r="D12" s="79"/>
      <c r="E12" s="7"/>
      <c r="F12" s="7"/>
      <c r="G12" s="80"/>
      <c r="H12" s="107">
        <f>IF(G12="","",VLOOKUP(G12,$Z$11:$AA$32,2,FALSE))</f>
      </c>
      <c r="I12" s="81"/>
      <c r="J12" s="107">
        <f>IF(I12="","",VLOOKUP(I12,$Z$36:$AA$53,2,FALSE))</f>
      </c>
      <c r="K12" s="159"/>
      <c r="L12" s="160"/>
      <c r="M12" s="8"/>
      <c r="N12" s="159"/>
      <c r="O12" s="161"/>
      <c r="P12" s="161"/>
      <c r="Q12" s="161"/>
      <c r="R12" s="160"/>
      <c r="S12" s="121"/>
      <c r="T12" s="9"/>
      <c r="U12" s="9">
        <f t="shared" si="0"/>
        <v>0</v>
      </c>
      <c r="V12" s="10">
        <f aca="true" t="shared" si="41" ref="V12:V43">IF(U12=0,0,V11+U12)</f>
        <v>0</v>
      </c>
      <c r="W12" s="32"/>
      <c r="X12" s="142"/>
      <c r="Y12" s="182"/>
      <c r="Z12" s="11" t="s">
        <v>193</v>
      </c>
      <c r="AA12" s="12" t="s">
        <v>15</v>
      </c>
      <c r="AB12" s="96">
        <f>AE$111</f>
        <v>0</v>
      </c>
      <c r="AD12" s="51">
        <f t="shared" si="1"/>
        <v>0</v>
      </c>
      <c r="AE12" s="31">
        <f t="shared" si="2"/>
        <v>0</v>
      </c>
      <c r="AF12" s="31">
        <f t="shared" si="3"/>
        <v>0</v>
      </c>
      <c r="AG12" s="31">
        <f t="shared" si="4"/>
        <v>0</v>
      </c>
      <c r="AH12" s="31">
        <f t="shared" si="5"/>
        <v>0</v>
      </c>
      <c r="AI12" s="31">
        <f t="shared" si="6"/>
        <v>0</v>
      </c>
      <c r="AJ12" s="52">
        <f t="shared" si="7"/>
        <v>0</v>
      </c>
      <c r="AK12" s="51">
        <f t="shared" si="8"/>
        <v>0</v>
      </c>
      <c r="AL12" s="31">
        <f t="shared" si="9"/>
        <v>0</v>
      </c>
      <c r="AM12" s="31">
        <f t="shared" si="10"/>
        <v>0</v>
      </c>
      <c r="AN12" s="31">
        <f t="shared" si="11"/>
        <v>0</v>
      </c>
      <c r="AO12" s="31">
        <f t="shared" si="12"/>
        <v>0</v>
      </c>
      <c r="AP12" s="31">
        <f t="shared" si="13"/>
        <v>0</v>
      </c>
      <c r="AQ12" s="31">
        <f t="shared" si="14"/>
        <v>0</v>
      </c>
      <c r="AR12" s="31">
        <f t="shared" si="15"/>
        <v>0</v>
      </c>
      <c r="AS12" s="31">
        <f t="shared" si="16"/>
        <v>0</v>
      </c>
      <c r="AT12" s="31">
        <f t="shared" si="17"/>
        <v>0</v>
      </c>
      <c r="AU12" s="31">
        <f t="shared" si="18"/>
        <v>0</v>
      </c>
      <c r="AV12" s="31">
        <f t="shared" si="19"/>
        <v>0</v>
      </c>
      <c r="AW12" s="52">
        <f t="shared" si="20"/>
        <v>0</v>
      </c>
      <c r="AX12" s="56">
        <f t="shared" si="21"/>
        <v>0</v>
      </c>
      <c r="AY12" s="56">
        <f t="shared" si="22"/>
        <v>0</v>
      </c>
      <c r="BA12" s="51">
        <f t="shared" si="23"/>
        <v>0</v>
      </c>
      <c r="BB12" s="52">
        <f t="shared" si="24"/>
        <v>0</v>
      </c>
      <c r="BC12" s="51">
        <f t="shared" si="25"/>
        <v>0</v>
      </c>
      <c r="BD12" s="31">
        <f t="shared" si="26"/>
        <v>0</v>
      </c>
      <c r="BE12" s="31">
        <f t="shared" si="27"/>
        <v>0</v>
      </c>
      <c r="BF12" s="31">
        <f t="shared" si="28"/>
        <v>0</v>
      </c>
      <c r="BG12" s="52">
        <f t="shared" si="29"/>
        <v>0</v>
      </c>
      <c r="BH12" s="51">
        <f t="shared" si="30"/>
        <v>0</v>
      </c>
      <c r="BI12" s="52">
        <f t="shared" si="31"/>
        <v>0</v>
      </c>
      <c r="BJ12" s="51">
        <f t="shared" si="32"/>
        <v>0</v>
      </c>
      <c r="BK12" s="52">
        <f t="shared" si="33"/>
        <v>0</v>
      </c>
      <c r="BL12" s="51">
        <f t="shared" si="34"/>
        <v>0</v>
      </c>
      <c r="BM12" s="31">
        <f t="shared" si="35"/>
        <v>0</v>
      </c>
      <c r="BN12" s="52">
        <f t="shared" si="36"/>
        <v>0</v>
      </c>
      <c r="BO12" s="51">
        <f t="shared" si="37"/>
        <v>0</v>
      </c>
      <c r="BP12" s="31">
        <f t="shared" si="38"/>
        <v>0</v>
      </c>
      <c r="BQ12" s="52">
        <f t="shared" si="39"/>
        <v>0</v>
      </c>
      <c r="BR12" s="52">
        <f t="shared" si="40"/>
        <v>0</v>
      </c>
    </row>
    <row r="13" spans="1:70" ht="39.75" customHeight="1" thickBot="1">
      <c r="A13" s="5">
        <v>3</v>
      </c>
      <c r="B13" s="6"/>
      <c r="C13" s="79"/>
      <c r="D13" s="79"/>
      <c r="E13" s="7"/>
      <c r="F13" s="7"/>
      <c r="G13" s="80"/>
      <c r="H13" s="107">
        <f>IF(G13="","",VLOOKUP(G13,$Z$11:$AA$32,2,FALSE))</f>
      </c>
      <c r="I13" s="81"/>
      <c r="J13" s="107">
        <f>IF(I13="","",VLOOKUP(I13,$Z$36:$AA$53,2,FALSE))</f>
      </c>
      <c r="K13" s="159"/>
      <c r="L13" s="160"/>
      <c r="M13" s="8"/>
      <c r="N13" s="159"/>
      <c r="O13" s="161"/>
      <c r="P13" s="161"/>
      <c r="Q13" s="161"/>
      <c r="R13" s="160"/>
      <c r="S13" s="121"/>
      <c r="T13" s="9"/>
      <c r="U13" s="9">
        <f t="shared" si="0"/>
        <v>0</v>
      </c>
      <c r="V13" s="10">
        <f t="shared" si="41"/>
        <v>0</v>
      </c>
      <c r="W13" s="32"/>
      <c r="X13" s="142"/>
      <c r="Y13" s="182"/>
      <c r="Z13" s="11" t="s">
        <v>194</v>
      </c>
      <c r="AA13" s="12" t="s">
        <v>17</v>
      </c>
      <c r="AB13" s="96">
        <f>AF$111</f>
        <v>0</v>
      </c>
      <c r="AD13" s="51">
        <f t="shared" si="1"/>
        <v>0</v>
      </c>
      <c r="AE13" s="31">
        <f t="shared" si="2"/>
        <v>0</v>
      </c>
      <c r="AF13" s="31">
        <f t="shared" si="3"/>
        <v>0</v>
      </c>
      <c r="AG13" s="31">
        <f t="shared" si="4"/>
        <v>0</v>
      </c>
      <c r="AH13" s="31">
        <f t="shared" si="5"/>
        <v>0</v>
      </c>
      <c r="AI13" s="31">
        <f t="shared" si="6"/>
        <v>0</v>
      </c>
      <c r="AJ13" s="52">
        <f t="shared" si="7"/>
        <v>0</v>
      </c>
      <c r="AK13" s="51">
        <f t="shared" si="8"/>
        <v>0</v>
      </c>
      <c r="AL13" s="31">
        <f t="shared" si="9"/>
        <v>0</v>
      </c>
      <c r="AM13" s="31">
        <f t="shared" si="10"/>
        <v>0</v>
      </c>
      <c r="AN13" s="31">
        <f t="shared" si="11"/>
        <v>0</v>
      </c>
      <c r="AO13" s="31">
        <f t="shared" si="12"/>
        <v>0</v>
      </c>
      <c r="AP13" s="31">
        <f t="shared" si="13"/>
        <v>0</v>
      </c>
      <c r="AQ13" s="31">
        <f t="shared" si="14"/>
        <v>0</v>
      </c>
      <c r="AR13" s="31">
        <f t="shared" si="15"/>
        <v>0</v>
      </c>
      <c r="AS13" s="31">
        <f t="shared" si="16"/>
        <v>0</v>
      </c>
      <c r="AT13" s="31">
        <f t="shared" si="17"/>
        <v>0</v>
      </c>
      <c r="AU13" s="31">
        <f t="shared" si="18"/>
        <v>0</v>
      </c>
      <c r="AV13" s="31">
        <f t="shared" si="19"/>
        <v>0</v>
      </c>
      <c r="AW13" s="52">
        <f t="shared" si="20"/>
        <v>0</v>
      </c>
      <c r="AX13" s="56">
        <f t="shared" si="21"/>
        <v>0</v>
      </c>
      <c r="AY13" s="56">
        <f t="shared" si="22"/>
        <v>0</v>
      </c>
      <c r="BA13" s="51">
        <f t="shared" si="23"/>
        <v>0</v>
      </c>
      <c r="BB13" s="52">
        <f t="shared" si="24"/>
        <v>0</v>
      </c>
      <c r="BC13" s="51">
        <f t="shared" si="25"/>
        <v>0</v>
      </c>
      <c r="BD13" s="31">
        <f t="shared" si="26"/>
        <v>0</v>
      </c>
      <c r="BE13" s="31">
        <f t="shared" si="27"/>
        <v>0</v>
      </c>
      <c r="BF13" s="31">
        <f t="shared" si="28"/>
        <v>0</v>
      </c>
      <c r="BG13" s="52">
        <f t="shared" si="29"/>
        <v>0</v>
      </c>
      <c r="BH13" s="51">
        <f t="shared" si="30"/>
        <v>0</v>
      </c>
      <c r="BI13" s="52">
        <f t="shared" si="31"/>
        <v>0</v>
      </c>
      <c r="BJ13" s="51">
        <f t="shared" si="32"/>
        <v>0</v>
      </c>
      <c r="BK13" s="52">
        <f t="shared" si="33"/>
        <v>0</v>
      </c>
      <c r="BL13" s="51">
        <f t="shared" si="34"/>
        <v>0</v>
      </c>
      <c r="BM13" s="31">
        <f t="shared" si="35"/>
        <v>0</v>
      </c>
      <c r="BN13" s="52">
        <f t="shared" si="36"/>
        <v>0</v>
      </c>
      <c r="BO13" s="51">
        <f t="shared" si="37"/>
        <v>0</v>
      </c>
      <c r="BP13" s="31">
        <f t="shared" si="38"/>
        <v>0</v>
      </c>
      <c r="BQ13" s="52">
        <f t="shared" si="39"/>
        <v>0</v>
      </c>
      <c r="BR13" s="52">
        <f t="shared" si="40"/>
        <v>0</v>
      </c>
    </row>
    <row r="14" spans="1:70" ht="39.75" customHeight="1" thickBot="1">
      <c r="A14" s="5">
        <v>4</v>
      </c>
      <c r="B14" s="6"/>
      <c r="C14" s="79"/>
      <c r="D14" s="79"/>
      <c r="E14" s="7"/>
      <c r="F14" s="7"/>
      <c r="G14" s="80"/>
      <c r="H14" s="107">
        <f>IF(G14="","",VLOOKUP(G14,$Z$11:$AA$32,2,FALSE))</f>
      </c>
      <c r="I14" s="81"/>
      <c r="J14" s="107">
        <f>IF(I14="","",VLOOKUP(I14,$Z$36:$AA$53,2,FALSE))</f>
      </c>
      <c r="K14" s="159"/>
      <c r="L14" s="160"/>
      <c r="M14" s="8"/>
      <c r="N14" s="159"/>
      <c r="O14" s="161"/>
      <c r="P14" s="161"/>
      <c r="Q14" s="161"/>
      <c r="R14" s="160"/>
      <c r="S14" s="121"/>
      <c r="T14" s="9"/>
      <c r="U14" s="9">
        <f t="shared" si="0"/>
        <v>0</v>
      </c>
      <c r="V14" s="10">
        <f t="shared" si="41"/>
        <v>0</v>
      </c>
      <c r="W14" s="32"/>
      <c r="X14" s="142"/>
      <c r="Y14" s="182"/>
      <c r="Z14" s="11" t="s">
        <v>195</v>
      </c>
      <c r="AA14" s="13" t="s">
        <v>19</v>
      </c>
      <c r="AB14" s="96">
        <f>AG$111</f>
        <v>0</v>
      </c>
      <c r="AD14" s="51">
        <f t="shared" si="1"/>
        <v>0</v>
      </c>
      <c r="AE14" s="31">
        <f t="shared" si="2"/>
        <v>0</v>
      </c>
      <c r="AF14" s="31">
        <f t="shared" si="3"/>
        <v>0</v>
      </c>
      <c r="AG14" s="31">
        <f t="shared" si="4"/>
        <v>0</v>
      </c>
      <c r="AH14" s="31">
        <f t="shared" si="5"/>
        <v>0</v>
      </c>
      <c r="AI14" s="31">
        <f t="shared" si="6"/>
        <v>0</v>
      </c>
      <c r="AJ14" s="52">
        <f t="shared" si="7"/>
        <v>0</v>
      </c>
      <c r="AK14" s="51">
        <f t="shared" si="8"/>
        <v>0</v>
      </c>
      <c r="AL14" s="31">
        <f t="shared" si="9"/>
        <v>0</v>
      </c>
      <c r="AM14" s="31">
        <f t="shared" si="10"/>
        <v>0</v>
      </c>
      <c r="AN14" s="31">
        <f t="shared" si="11"/>
        <v>0</v>
      </c>
      <c r="AO14" s="31">
        <f t="shared" si="12"/>
        <v>0</v>
      </c>
      <c r="AP14" s="31">
        <f t="shared" si="13"/>
        <v>0</v>
      </c>
      <c r="AQ14" s="31">
        <f t="shared" si="14"/>
        <v>0</v>
      </c>
      <c r="AR14" s="31">
        <f t="shared" si="15"/>
        <v>0</v>
      </c>
      <c r="AS14" s="31">
        <f t="shared" si="16"/>
        <v>0</v>
      </c>
      <c r="AT14" s="31">
        <f t="shared" si="17"/>
        <v>0</v>
      </c>
      <c r="AU14" s="31">
        <f t="shared" si="18"/>
        <v>0</v>
      </c>
      <c r="AV14" s="31">
        <f t="shared" si="19"/>
        <v>0</v>
      </c>
      <c r="AW14" s="52">
        <f t="shared" si="20"/>
        <v>0</v>
      </c>
      <c r="AX14" s="56">
        <f t="shared" si="21"/>
        <v>0</v>
      </c>
      <c r="AY14" s="56">
        <f t="shared" si="22"/>
        <v>0</v>
      </c>
      <c r="BA14" s="51">
        <f t="shared" si="23"/>
        <v>0</v>
      </c>
      <c r="BB14" s="52">
        <f t="shared" si="24"/>
        <v>0</v>
      </c>
      <c r="BC14" s="51">
        <f t="shared" si="25"/>
        <v>0</v>
      </c>
      <c r="BD14" s="31">
        <f t="shared" si="26"/>
        <v>0</v>
      </c>
      <c r="BE14" s="31">
        <f t="shared" si="27"/>
        <v>0</v>
      </c>
      <c r="BF14" s="31">
        <f t="shared" si="28"/>
        <v>0</v>
      </c>
      <c r="BG14" s="52">
        <f t="shared" si="29"/>
        <v>0</v>
      </c>
      <c r="BH14" s="51">
        <f t="shared" si="30"/>
        <v>0</v>
      </c>
      <c r="BI14" s="52">
        <f t="shared" si="31"/>
        <v>0</v>
      </c>
      <c r="BJ14" s="51">
        <f t="shared" si="32"/>
        <v>0</v>
      </c>
      <c r="BK14" s="52">
        <f t="shared" si="33"/>
        <v>0</v>
      </c>
      <c r="BL14" s="51">
        <f t="shared" si="34"/>
        <v>0</v>
      </c>
      <c r="BM14" s="31">
        <f t="shared" si="35"/>
        <v>0</v>
      </c>
      <c r="BN14" s="52">
        <f t="shared" si="36"/>
        <v>0</v>
      </c>
      <c r="BO14" s="51">
        <f t="shared" si="37"/>
        <v>0</v>
      </c>
      <c r="BP14" s="31">
        <f t="shared" si="38"/>
        <v>0</v>
      </c>
      <c r="BQ14" s="52">
        <f t="shared" si="39"/>
        <v>0</v>
      </c>
      <c r="BR14" s="52">
        <f t="shared" si="40"/>
        <v>0</v>
      </c>
    </row>
    <row r="15" spans="1:70" ht="39.75" customHeight="1" thickBot="1">
      <c r="A15" s="5">
        <v>5</v>
      </c>
      <c r="B15" s="6"/>
      <c r="C15" s="79"/>
      <c r="D15" s="79"/>
      <c r="E15" s="7"/>
      <c r="F15" s="7"/>
      <c r="G15" s="80"/>
      <c r="H15" s="107">
        <f>IF(G15="","",VLOOKUP(G15,$Z$11:$AA$32,2,FALSE))</f>
      </c>
      <c r="I15" s="81"/>
      <c r="J15" s="107">
        <f>IF(I15="","",VLOOKUP(I15,$Z$36:$AA$53,2,FALSE))</f>
      </c>
      <c r="K15" s="159"/>
      <c r="L15" s="160"/>
      <c r="M15" s="8"/>
      <c r="N15" s="159"/>
      <c r="O15" s="161"/>
      <c r="P15" s="161"/>
      <c r="Q15" s="161"/>
      <c r="R15" s="160"/>
      <c r="S15" s="121"/>
      <c r="T15" s="9"/>
      <c r="U15" s="9">
        <f t="shared" si="0"/>
        <v>0</v>
      </c>
      <c r="V15" s="10">
        <f t="shared" si="41"/>
        <v>0</v>
      </c>
      <c r="W15" s="32"/>
      <c r="X15" s="142"/>
      <c r="Y15" s="182"/>
      <c r="Z15" s="14" t="s">
        <v>196</v>
      </c>
      <c r="AA15" s="13" t="s">
        <v>21</v>
      </c>
      <c r="AB15" s="96">
        <f>AH$111</f>
        <v>0</v>
      </c>
      <c r="AD15" s="51">
        <f t="shared" si="1"/>
        <v>0</v>
      </c>
      <c r="AE15" s="31">
        <f t="shared" si="2"/>
        <v>0</v>
      </c>
      <c r="AF15" s="31">
        <f t="shared" si="3"/>
        <v>0</v>
      </c>
      <c r="AG15" s="31">
        <f t="shared" si="4"/>
        <v>0</v>
      </c>
      <c r="AH15" s="31">
        <f t="shared" si="5"/>
        <v>0</v>
      </c>
      <c r="AI15" s="31">
        <f t="shared" si="6"/>
        <v>0</v>
      </c>
      <c r="AJ15" s="52">
        <f t="shared" si="7"/>
        <v>0</v>
      </c>
      <c r="AK15" s="51">
        <f t="shared" si="8"/>
        <v>0</v>
      </c>
      <c r="AL15" s="31">
        <f t="shared" si="9"/>
        <v>0</v>
      </c>
      <c r="AM15" s="31">
        <f t="shared" si="10"/>
        <v>0</v>
      </c>
      <c r="AN15" s="31">
        <f t="shared" si="11"/>
        <v>0</v>
      </c>
      <c r="AO15" s="31">
        <f t="shared" si="12"/>
        <v>0</v>
      </c>
      <c r="AP15" s="31">
        <f t="shared" si="13"/>
        <v>0</v>
      </c>
      <c r="AQ15" s="31">
        <f t="shared" si="14"/>
        <v>0</v>
      </c>
      <c r="AR15" s="31">
        <f t="shared" si="15"/>
        <v>0</v>
      </c>
      <c r="AS15" s="31">
        <f t="shared" si="16"/>
        <v>0</v>
      </c>
      <c r="AT15" s="31">
        <f t="shared" si="17"/>
        <v>0</v>
      </c>
      <c r="AU15" s="31">
        <f t="shared" si="18"/>
        <v>0</v>
      </c>
      <c r="AV15" s="31">
        <f t="shared" si="19"/>
        <v>0</v>
      </c>
      <c r="AW15" s="52">
        <f t="shared" si="20"/>
        <v>0</v>
      </c>
      <c r="AX15" s="56">
        <f t="shared" si="21"/>
        <v>0</v>
      </c>
      <c r="AY15" s="56">
        <f t="shared" si="22"/>
        <v>0</v>
      </c>
      <c r="BA15" s="51">
        <f t="shared" si="23"/>
        <v>0</v>
      </c>
      <c r="BB15" s="52">
        <f t="shared" si="24"/>
        <v>0</v>
      </c>
      <c r="BC15" s="51">
        <f t="shared" si="25"/>
        <v>0</v>
      </c>
      <c r="BD15" s="31">
        <f t="shared" si="26"/>
        <v>0</v>
      </c>
      <c r="BE15" s="31">
        <f t="shared" si="27"/>
        <v>0</v>
      </c>
      <c r="BF15" s="31">
        <f t="shared" si="28"/>
        <v>0</v>
      </c>
      <c r="BG15" s="52">
        <f t="shared" si="29"/>
        <v>0</v>
      </c>
      <c r="BH15" s="51">
        <f t="shared" si="30"/>
        <v>0</v>
      </c>
      <c r="BI15" s="52">
        <f t="shared" si="31"/>
        <v>0</v>
      </c>
      <c r="BJ15" s="51">
        <f t="shared" si="32"/>
        <v>0</v>
      </c>
      <c r="BK15" s="52">
        <f t="shared" si="33"/>
        <v>0</v>
      </c>
      <c r="BL15" s="51">
        <f t="shared" si="34"/>
        <v>0</v>
      </c>
      <c r="BM15" s="31">
        <f t="shared" si="35"/>
        <v>0</v>
      </c>
      <c r="BN15" s="52">
        <f t="shared" si="36"/>
        <v>0</v>
      </c>
      <c r="BO15" s="51">
        <f t="shared" si="37"/>
        <v>0</v>
      </c>
      <c r="BP15" s="31">
        <f t="shared" si="38"/>
        <v>0</v>
      </c>
      <c r="BQ15" s="52">
        <f t="shared" si="39"/>
        <v>0</v>
      </c>
      <c r="BR15" s="52">
        <f t="shared" si="40"/>
        <v>0</v>
      </c>
    </row>
    <row r="16" spans="1:70" ht="39.75" customHeight="1" thickBot="1">
      <c r="A16" s="5">
        <v>6</v>
      </c>
      <c r="B16" s="6"/>
      <c r="C16" s="79"/>
      <c r="D16" s="79"/>
      <c r="E16" s="7"/>
      <c r="F16" s="7"/>
      <c r="G16" s="80"/>
      <c r="H16" s="107">
        <f aca="true" t="shared" si="42" ref="H16:H42">IF(G16="","",VLOOKUP(G16,$Z$11:$AA$32,2,FALSE))</f>
      </c>
      <c r="I16" s="81"/>
      <c r="J16" s="107">
        <f aca="true" t="shared" si="43" ref="J16:J42">IF(I16="","",VLOOKUP(I16,$Z$36:$AA$53,2,FALSE))</f>
      </c>
      <c r="K16" s="159"/>
      <c r="L16" s="160"/>
      <c r="M16" s="8"/>
      <c r="N16" s="159"/>
      <c r="O16" s="161"/>
      <c r="P16" s="161"/>
      <c r="Q16" s="161"/>
      <c r="R16" s="160"/>
      <c r="S16" s="121"/>
      <c r="T16" s="9"/>
      <c r="U16" s="9">
        <f t="shared" si="0"/>
        <v>0</v>
      </c>
      <c r="V16" s="10">
        <f t="shared" si="41"/>
        <v>0</v>
      </c>
      <c r="W16" s="32"/>
      <c r="X16" s="142"/>
      <c r="Y16" s="182"/>
      <c r="Z16" s="15" t="s">
        <v>197</v>
      </c>
      <c r="AA16" s="13" t="s">
        <v>198</v>
      </c>
      <c r="AB16" s="96">
        <f>AI$111</f>
        <v>0</v>
      </c>
      <c r="AD16" s="51">
        <f t="shared" si="1"/>
        <v>0</v>
      </c>
      <c r="AE16" s="31">
        <f t="shared" si="2"/>
        <v>0</v>
      </c>
      <c r="AF16" s="31">
        <f t="shared" si="3"/>
        <v>0</v>
      </c>
      <c r="AG16" s="31">
        <f t="shared" si="4"/>
        <v>0</v>
      </c>
      <c r="AH16" s="31">
        <f t="shared" si="5"/>
        <v>0</v>
      </c>
      <c r="AI16" s="31">
        <f t="shared" si="6"/>
        <v>0</v>
      </c>
      <c r="AJ16" s="52">
        <f t="shared" si="7"/>
        <v>0</v>
      </c>
      <c r="AK16" s="51">
        <f t="shared" si="8"/>
        <v>0</v>
      </c>
      <c r="AL16" s="31">
        <f t="shared" si="9"/>
        <v>0</v>
      </c>
      <c r="AM16" s="31">
        <f t="shared" si="10"/>
        <v>0</v>
      </c>
      <c r="AN16" s="31">
        <f t="shared" si="11"/>
        <v>0</v>
      </c>
      <c r="AO16" s="31">
        <f t="shared" si="12"/>
        <v>0</v>
      </c>
      <c r="AP16" s="31">
        <f t="shared" si="13"/>
        <v>0</v>
      </c>
      <c r="AQ16" s="31">
        <f t="shared" si="14"/>
        <v>0</v>
      </c>
      <c r="AR16" s="31">
        <f t="shared" si="15"/>
        <v>0</v>
      </c>
      <c r="AS16" s="31">
        <f t="shared" si="16"/>
        <v>0</v>
      </c>
      <c r="AT16" s="31">
        <f t="shared" si="17"/>
        <v>0</v>
      </c>
      <c r="AU16" s="31">
        <f t="shared" si="18"/>
        <v>0</v>
      </c>
      <c r="AV16" s="31">
        <f t="shared" si="19"/>
        <v>0</v>
      </c>
      <c r="AW16" s="52">
        <f t="shared" si="20"/>
        <v>0</v>
      </c>
      <c r="AX16" s="56">
        <f t="shared" si="21"/>
        <v>0</v>
      </c>
      <c r="AY16" s="56">
        <f t="shared" si="22"/>
        <v>0</v>
      </c>
      <c r="BA16" s="51">
        <f t="shared" si="23"/>
        <v>0</v>
      </c>
      <c r="BB16" s="52">
        <f t="shared" si="24"/>
        <v>0</v>
      </c>
      <c r="BC16" s="51">
        <f t="shared" si="25"/>
        <v>0</v>
      </c>
      <c r="BD16" s="31">
        <f t="shared" si="26"/>
        <v>0</v>
      </c>
      <c r="BE16" s="31">
        <f t="shared" si="27"/>
        <v>0</v>
      </c>
      <c r="BF16" s="31">
        <f t="shared" si="28"/>
        <v>0</v>
      </c>
      <c r="BG16" s="52">
        <f t="shared" si="29"/>
        <v>0</v>
      </c>
      <c r="BH16" s="51">
        <f t="shared" si="30"/>
        <v>0</v>
      </c>
      <c r="BI16" s="52">
        <f t="shared" si="31"/>
        <v>0</v>
      </c>
      <c r="BJ16" s="51">
        <f t="shared" si="32"/>
        <v>0</v>
      </c>
      <c r="BK16" s="52">
        <f t="shared" si="33"/>
        <v>0</v>
      </c>
      <c r="BL16" s="51">
        <f t="shared" si="34"/>
        <v>0</v>
      </c>
      <c r="BM16" s="31">
        <f t="shared" si="35"/>
        <v>0</v>
      </c>
      <c r="BN16" s="52">
        <f t="shared" si="36"/>
        <v>0</v>
      </c>
      <c r="BO16" s="51">
        <f t="shared" si="37"/>
        <v>0</v>
      </c>
      <c r="BP16" s="31">
        <f t="shared" si="38"/>
        <v>0</v>
      </c>
      <c r="BQ16" s="52">
        <f t="shared" si="39"/>
        <v>0</v>
      </c>
      <c r="BR16" s="52">
        <f t="shared" si="40"/>
        <v>0</v>
      </c>
    </row>
    <row r="17" spans="1:70" ht="39.75" customHeight="1" thickBot="1">
      <c r="A17" s="5">
        <v>7</v>
      </c>
      <c r="B17" s="6"/>
      <c r="C17" s="79"/>
      <c r="D17" s="79"/>
      <c r="E17" s="7"/>
      <c r="F17" s="7"/>
      <c r="G17" s="80"/>
      <c r="H17" s="107">
        <f t="shared" si="42"/>
      </c>
      <c r="I17" s="81"/>
      <c r="J17" s="107">
        <f t="shared" si="43"/>
      </c>
      <c r="K17" s="159"/>
      <c r="L17" s="160"/>
      <c r="M17" s="8"/>
      <c r="N17" s="159"/>
      <c r="O17" s="161"/>
      <c r="P17" s="161"/>
      <c r="Q17" s="161"/>
      <c r="R17" s="160"/>
      <c r="S17" s="121"/>
      <c r="T17" s="9"/>
      <c r="U17" s="9">
        <f t="shared" si="0"/>
        <v>0</v>
      </c>
      <c r="V17" s="10">
        <f t="shared" si="41"/>
        <v>0</v>
      </c>
      <c r="W17" s="32"/>
      <c r="X17" s="142"/>
      <c r="Y17" s="182"/>
      <c r="Z17" s="15" t="s">
        <v>199</v>
      </c>
      <c r="AA17" s="13" t="s">
        <v>25</v>
      </c>
      <c r="AB17" s="96">
        <f>AJ$111</f>
        <v>0</v>
      </c>
      <c r="AD17" s="51">
        <f t="shared" si="1"/>
        <v>0</v>
      </c>
      <c r="AE17" s="31">
        <f t="shared" si="2"/>
        <v>0</v>
      </c>
      <c r="AF17" s="31">
        <f t="shared" si="3"/>
        <v>0</v>
      </c>
      <c r="AG17" s="31">
        <f t="shared" si="4"/>
        <v>0</v>
      </c>
      <c r="AH17" s="31">
        <f t="shared" si="5"/>
        <v>0</v>
      </c>
      <c r="AI17" s="31">
        <f t="shared" si="6"/>
        <v>0</v>
      </c>
      <c r="AJ17" s="52">
        <f t="shared" si="7"/>
        <v>0</v>
      </c>
      <c r="AK17" s="51">
        <f t="shared" si="8"/>
        <v>0</v>
      </c>
      <c r="AL17" s="31">
        <f t="shared" si="9"/>
        <v>0</v>
      </c>
      <c r="AM17" s="31">
        <f t="shared" si="10"/>
        <v>0</v>
      </c>
      <c r="AN17" s="31">
        <f t="shared" si="11"/>
        <v>0</v>
      </c>
      <c r="AO17" s="31">
        <f t="shared" si="12"/>
        <v>0</v>
      </c>
      <c r="AP17" s="31">
        <f t="shared" si="13"/>
        <v>0</v>
      </c>
      <c r="AQ17" s="31">
        <f t="shared" si="14"/>
        <v>0</v>
      </c>
      <c r="AR17" s="31">
        <f t="shared" si="15"/>
        <v>0</v>
      </c>
      <c r="AS17" s="31">
        <f t="shared" si="16"/>
        <v>0</v>
      </c>
      <c r="AT17" s="31">
        <f t="shared" si="17"/>
        <v>0</v>
      </c>
      <c r="AU17" s="31">
        <f t="shared" si="18"/>
        <v>0</v>
      </c>
      <c r="AV17" s="31">
        <f t="shared" si="19"/>
        <v>0</v>
      </c>
      <c r="AW17" s="52">
        <f t="shared" si="20"/>
        <v>0</v>
      </c>
      <c r="AX17" s="56">
        <f t="shared" si="21"/>
        <v>0</v>
      </c>
      <c r="AY17" s="56">
        <f t="shared" si="22"/>
        <v>0</v>
      </c>
      <c r="BA17" s="51">
        <f t="shared" si="23"/>
        <v>0</v>
      </c>
      <c r="BB17" s="52">
        <f t="shared" si="24"/>
        <v>0</v>
      </c>
      <c r="BC17" s="51">
        <f t="shared" si="25"/>
        <v>0</v>
      </c>
      <c r="BD17" s="31">
        <f t="shared" si="26"/>
        <v>0</v>
      </c>
      <c r="BE17" s="31">
        <f t="shared" si="27"/>
        <v>0</v>
      </c>
      <c r="BF17" s="31">
        <f t="shared" si="28"/>
        <v>0</v>
      </c>
      <c r="BG17" s="52">
        <f t="shared" si="29"/>
        <v>0</v>
      </c>
      <c r="BH17" s="51">
        <f t="shared" si="30"/>
        <v>0</v>
      </c>
      <c r="BI17" s="52">
        <f t="shared" si="31"/>
        <v>0</v>
      </c>
      <c r="BJ17" s="51">
        <f t="shared" si="32"/>
        <v>0</v>
      </c>
      <c r="BK17" s="52">
        <f t="shared" si="33"/>
        <v>0</v>
      </c>
      <c r="BL17" s="51">
        <f t="shared" si="34"/>
        <v>0</v>
      </c>
      <c r="BM17" s="31">
        <f t="shared" si="35"/>
        <v>0</v>
      </c>
      <c r="BN17" s="52">
        <f t="shared" si="36"/>
        <v>0</v>
      </c>
      <c r="BO17" s="51">
        <f t="shared" si="37"/>
        <v>0</v>
      </c>
      <c r="BP17" s="31">
        <f t="shared" si="38"/>
        <v>0</v>
      </c>
      <c r="BQ17" s="52">
        <f t="shared" si="39"/>
        <v>0</v>
      </c>
      <c r="BR17" s="52">
        <f t="shared" si="40"/>
        <v>0</v>
      </c>
    </row>
    <row r="18" spans="1:70" ht="39.75" customHeight="1" thickBot="1">
      <c r="A18" s="5">
        <v>8</v>
      </c>
      <c r="B18" s="6"/>
      <c r="C18" s="79"/>
      <c r="D18" s="79"/>
      <c r="E18" s="7"/>
      <c r="F18" s="7"/>
      <c r="G18" s="80"/>
      <c r="H18" s="107">
        <f t="shared" si="42"/>
      </c>
      <c r="I18" s="81"/>
      <c r="J18" s="107">
        <f t="shared" si="43"/>
      </c>
      <c r="K18" s="159"/>
      <c r="L18" s="160"/>
      <c r="M18" s="8"/>
      <c r="N18" s="159"/>
      <c r="O18" s="161"/>
      <c r="P18" s="161"/>
      <c r="Q18" s="161"/>
      <c r="R18" s="160"/>
      <c r="S18" s="121"/>
      <c r="T18" s="9"/>
      <c r="U18" s="9">
        <f t="shared" si="0"/>
        <v>0</v>
      </c>
      <c r="V18" s="10">
        <f t="shared" si="41"/>
        <v>0</v>
      </c>
      <c r="W18" s="32"/>
      <c r="X18" s="142" t="s">
        <v>26</v>
      </c>
      <c r="Y18" s="158" t="s">
        <v>200</v>
      </c>
      <c r="Z18" s="15" t="s">
        <v>201</v>
      </c>
      <c r="AA18" s="16" t="s">
        <v>29</v>
      </c>
      <c r="AB18" s="96">
        <f>AK$111</f>
        <v>0</v>
      </c>
      <c r="AD18" s="51">
        <f t="shared" si="1"/>
        <v>0</v>
      </c>
      <c r="AE18" s="31">
        <f t="shared" si="2"/>
        <v>0</v>
      </c>
      <c r="AF18" s="31">
        <f t="shared" si="3"/>
        <v>0</v>
      </c>
      <c r="AG18" s="31">
        <f t="shared" si="4"/>
        <v>0</v>
      </c>
      <c r="AH18" s="31">
        <f t="shared" si="5"/>
        <v>0</v>
      </c>
      <c r="AI18" s="31">
        <f t="shared" si="6"/>
        <v>0</v>
      </c>
      <c r="AJ18" s="52">
        <f t="shared" si="7"/>
        <v>0</v>
      </c>
      <c r="AK18" s="51">
        <f t="shared" si="8"/>
        <v>0</v>
      </c>
      <c r="AL18" s="31">
        <f t="shared" si="9"/>
        <v>0</v>
      </c>
      <c r="AM18" s="31">
        <f t="shared" si="10"/>
        <v>0</v>
      </c>
      <c r="AN18" s="31">
        <f t="shared" si="11"/>
        <v>0</v>
      </c>
      <c r="AO18" s="31">
        <f t="shared" si="12"/>
        <v>0</v>
      </c>
      <c r="AP18" s="31">
        <f t="shared" si="13"/>
        <v>0</v>
      </c>
      <c r="AQ18" s="31">
        <f t="shared" si="14"/>
        <v>0</v>
      </c>
      <c r="AR18" s="31">
        <f t="shared" si="15"/>
        <v>0</v>
      </c>
      <c r="AS18" s="31">
        <f t="shared" si="16"/>
        <v>0</v>
      </c>
      <c r="AT18" s="31">
        <f t="shared" si="17"/>
        <v>0</v>
      </c>
      <c r="AU18" s="31">
        <f t="shared" si="18"/>
        <v>0</v>
      </c>
      <c r="AV18" s="31">
        <f t="shared" si="19"/>
        <v>0</v>
      </c>
      <c r="AW18" s="52">
        <f t="shared" si="20"/>
        <v>0</v>
      </c>
      <c r="AX18" s="56">
        <f t="shared" si="21"/>
        <v>0</v>
      </c>
      <c r="AY18" s="56">
        <f t="shared" si="22"/>
        <v>0</v>
      </c>
      <c r="BA18" s="51">
        <f t="shared" si="23"/>
        <v>0</v>
      </c>
      <c r="BB18" s="52">
        <f t="shared" si="24"/>
        <v>0</v>
      </c>
      <c r="BC18" s="51">
        <f t="shared" si="25"/>
        <v>0</v>
      </c>
      <c r="BD18" s="31">
        <f t="shared" si="26"/>
        <v>0</v>
      </c>
      <c r="BE18" s="31">
        <f t="shared" si="27"/>
        <v>0</v>
      </c>
      <c r="BF18" s="31">
        <f t="shared" si="28"/>
        <v>0</v>
      </c>
      <c r="BG18" s="52">
        <f t="shared" si="29"/>
        <v>0</v>
      </c>
      <c r="BH18" s="51">
        <f t="shared" si="30"/>
        <v>0</v>
      </c>
      <c r="BI18" s="52">
        <f t="shared" si="31"/>
        <v>0</v>
      </c>
      <c r="BJ18" s="51">
        <f t="shared" si="32"/>
        <v>0</v>
      </c>
      <c r="BK18" s="52">
        <f t="shared" si="33"/>
        <v>0</v>
      </c>
      <c r="BL18" s="51">
        <f t="shared" si="34"/>
        <v>0</v>
      </c>
      <c r="BM18" s="31">
        <f t="shared" si="35"/>
        <v>0</v>
      </c>
      <c r="BN18" s="52">
        <f t="shared" si="36"/>
        <v>0</v>
      </c>
      <c r="BO18" s="51">
        <f t="shared" si="37"/>
        <v>0</v>
      </c>
      <c r="BP18" s="31">
        <f t="shared" si="38"/>
        <v>0</v>
      </c>
      <c r="BQ18" s="52">
        <f t="shared" si="39"/>
        <v>0</v>
      </c>
      <c r="BR18" s="52">
        <f t="shared" si="40"/>
        <v>0</v>
      </c>
    </row>
    <row r="19" spans="1:70" ht="39.75" customHeight="1" thickBot="1">
      <c r="A19" s="17">
        <v>9</v>
      </c>
      <c r="B19" s="6"/>
      <c r="C19" s="79"/>
      <c r="D19" s="79"/>
      <c r="E19" s="7"/>
      <c r="F19" s="7"/>
      <c r="G19" s="80"/>
      <c r="H19" s="107">
        <f t="shared" si="42"/>
      </c>
      <c r="I19" s="81"/>
      <c r="J19" s="107">
        <f t="shared" si="43"/>
      </c>
      <c r="K19" s="159"/>
      <c r="L19" s="160"/>
      <c r="M19" s="72"/>
      <c r="N19" s="159"/>
      <c r="O19" s="161"/>
      <c r="P19" s="161"/>
      <c r="Q19" s="161"/>
      <c r="R19" s="160"/>
      <c r="S19" s="121"/>
      <c r="T19" s="9"/>
      <c r="U19" s="9">
        <f t="shared" si="0"/>
        <v>0</v>
      </c>
      <c r="V19" s="18">
        <f t="shared" si="41"/>
        <v>0</v>
      </c>
      <c r="W19" s="32"/>
      <c r="X19" s="142"/>
      <c r="Y19" s="158"/>
      <c r="Z19" s="11" t="s">
        <v>202</v>
      </c>
      <c r="AA19" s="16" t="s">
        <v>203</v>
      </c>
      <c r="AB19" s="96">
        <f>AL$111</f>
        <v>0</v>
      </c>
      <c r="AD19" s="51">
        <f t="shared" si="1"/>
        <v>0</v>
      </c>
      <c r="AE19" s="31">
        <f t="shared" si="2"/>
        <v>0</v>
      </c>
      <c r="AF19" s="31">
        <f t="shared" si="3"/>
        <v>0</v>
      </c>
      <c r="AG19" s="31">
        <f t="shared" si="4"/>
        <v>0</v>
      </c>
      <c r="AH19" s="31">
        <f t="shared" si="5"/>
        <v>0</v>
      </c>
      <c r="AI19" s="31">
        <f t="shared" si="6"/>
        <v>0</v>
      </c>
      <c r="AJ19" s="52">
        <f t="shared" si="7"/>
        <v>0</v>
      </c>
      <c r="AK19" s="51">
        <f t="shared" si="8"/>
        <v>0</v>
      </c>
      <c r="AL19" s="31">
        <f t="shared" si="9"/>
        <v>0</v>
      </c>
      <c r="AM19" s="31">
        <f t="shared" si="10"/>
        <v>0</v>
      </c>
      <c r="AN19" s="31">
        <f t="shared" si="11"/>
        <v>0</v>
      </c>
      <c r="AO19" s="31">
        <f t="shared" si="12"/>
        <v>0</v>
      </c>
      <c r="AP19" s="31">
        <f t="shared" si="13"/>
        <v>0</v>
      </c>
      <c r="AQ19" s="31">
        <f t="shared" si="14"/>
        <v>0</v>
      </c>
      <c r="AR19" s="31">
        <f t="shared" si="15"/>
        <v>0</v>
      </c>
      <c r="AS19" s="31">
        <f t="shared" si="16"/>
        <v>0</v>
      </c>
      <c r="AT19" s="31">
        <f t="shared" si="17"/>
        <v>0</v>
      </c>
      <c r="AU19" s="31">
        <f t="shared" si="18"/>
        <v>0</v>
      </c>
      <c r="AV19" s="31">
        <f t="shared" si="19"/>
        <v>0</v>
      </c>
      <c r="AW19" s="52">
        <f t="shared" si="20"/>
        <v>0</v>
      </c>
      <c r="AX19" s="56">
        <f t="shared" si="21"/>
        <v>0</v>
      </c>
      <c r="AY19" s="56">
        <f t="shared" si="22"/>
        <v>0</v>
      </c>
      <c r="BA19" s="51">
        <f t="shared" si="23"/>
        <v>0</v>
      </c>
      <c r="BB19" s="52">
        <f t="shared" si="24"/>
        <v>0</v>
      </c>
      <c r="BC19" s="51">
        <f t="shared" si="25"/>
        <v>0</v>
      </c>
      <c r="BD19" s="31">
        <f t="shared" si="26"/>
        <v>0</v>
      </c>
      <c r="BE19" s="31">
        <f t="shared" si="27"/>
        <v>0</v>
      </c>
      <c r="BF19" s="31">
        <f t="shared" si="28"/>
        <v>0</v>
      </c>
      <c r="BG19" s="52">
        <f t="shared" si="29"/>
        <v>0</v>
      </c>
      <c r="BH19" s="51">
        <f t="shared" si="30"/>
        <v>0</v>
      </c>
      <c r="BI19" s="52">
        <f t="shared" si="31"/>
        <v>0</v>
      </c>
      <c r="BJ19" s="51">
        <f t="shared" si="32"/>
        <v>0</v>
      </c>
      <c r="BK19" s="52">
        <f t="shared" si="33"/>
        <v>0</v>
      </c>
      <c r="BL19" s="51">
        <f t="shared" si="34"/>
        <v>0</v>
      </c>
      <c r="BM19" s="31">
        <f t="shared" si="35"/>
        <v>0</v>
      </c>
      <c r="BN19" s="52">
        <f t="shared" si="36"/>
        <v>0</v>
      </c>
      <c r="BO19" s="51">
        <f t="shared" si="37"/>
        <v>0</v>
      </c>
      <c r="BP19" s="31">
        <f t="shared" si="38"/>
        <v>0</v>
      </c>
      <c r="BQ19" s="52">
        <f t="shared" si="39"/>
        <v>0</v>
      </c>
      <c r="BR19" s="52">
        <f t="shared" si="40"/>
        <v>0</v>
      </c>
    </row>
    <row r="20" spans="1:70" ht="39.75" customHeight="1" thickBot="1">
      <c r="A20" s="17">
        <v>10</v>
      </c>
      <c r="B20" s="6"/>
      <c r="C20" s="79"/>
      <c r="D20" s="79"/>
      <c r="E20" s="7"/>
      <c r="F20" s="7"/>
      <c r="G20" s="80"/>
      <c r="H20" s="107">
        <f t="shared" si="42"/>
      </c>
      <c r="I20" s="81"/>
      <c r="J20" s="107">
        <f t="shared" si="43"/>
      </c>
      <c r="K20" s="159"/>
      <c r="L20" s="160"/>
      <c r="M20" s="71"/>
      <c r="N20" s="159"/>
      <c r="O20" s="161"/>
      <c r="P20" s="161"/>
      <c r="Q20" s="161"/>
      <c r="R20" s="160"/>
      <c r="S20" s="121"/>
      <c r="T20" s="9"/>
      <c r="U20" s="9">
        <f t="shared" si="0"/>
        <v>0</v>
      </c>
      <c r="V20" s="18">
        <f t="shared" si="41"/>
        <v>0</v>
      </c>
      <c r="W20" s="32"/>
      <c r="X20" s="142"/>
      <c r="Y20" s="158"/>
      <c r="Z20" s="11" t="s">
        <v>204</v>
      </c>
      <c r="AA20" s="16" t="s">
        <v>205</v>
      </c>
      <c r="AB20" s="96">
        <f>AM$111</f>
        <v>0</v>
      </c>
      <c r="AD20" s="51">
        <f t="shared" si="1"/>
        <v>0</v>
      </c>
      <c r="AE20" s="31">
        <f t="shared" si="2"/>
        <v>0</v>
      </c>
      <c r="AF20" s="31">
        <f t="shared" si="3"/>
        <v>0</v>
      </c>
      <c r="AG20" s="31">
        <f t="shared" si="4"/>
        <v>0</v>
      </c>
      <c r="AH20" s="31">
        <f t="shared" si="5"/>
        <v>0</v>
      </c>
      <c r="AI20" s="31">
        <f t="shared" si="6"/>
        <v>0</v>
      </c>
      <c r="AJ20" s="52">
        <f t="shared" si="7"/>
        <v>0</v>
      </c>
      <c r="AK20" s="51">
        <f t="shared" si="8"/>
        <v>0</v>
      </c>
      <c r="AL20" s="31">
        <f t="shared" si="9"/>
        <v>0</v>
      </c>
      <c r="AM20" s="31">
        <f t="shared" si="10"/>
        <v>0</v>
      </c>
      <c r="AN20" s="31">
        <f t="shared" si="11"/>
        <v>0</v>
      </c>
      <c r="AO20" s="31">
        <f t="shared" si="12"/>
        <v>0</v>
      </c>
      <c r="AP20" s="31">
        <f t="shared" si="13"/>
        <v>0</v>
      </c>
      <c r="AQ20" s="31">
        <f t="shared" si="14"/>
        <v>0</v>
      </c>
      <c r="AR20" s="31">
        <f t="shared" si="15"/>
        <v>0</v>
      </c>
      <c r="AS20" s="31">
        <f t="shared" si="16"/>
        <v>0</v>
      </c>
      <c r="AT20" s="31">
        <f t="shared" si="17"/>
        <v>0</v>
      </c>
      <c r="AU20" s="31">
        <f t="shared" si="18"/>
        <v>0</v>
      </c>
      <c r="AV20" s="31">
        <f t="shared" si="19"/>
        <v>0</v>
      </c>
      <c r="AW20" s="52">
        <f t="shared" si="20"/>
        <v>0</v>
      </c>
      <c r="AX20" s="56">
        <f t="shared" si="21"/>
        <v>0</v>
      </c>
      <c r="AY20" s="56">
        <f t="shared" si="22"/>
        <v>0</v>
      </c>
      <c r="BA20" s="51">
        <f t="shared" si="23"/>
        <v>0</v>
      </c>
      <c r="BB20" s="52">
        <f t="shared" si="24"/>
        <v>0</v>
      </c>
      <c r="BC20" s="51">
        <f t="shared" si="25"/>
        <v>0</v>
      </c>
      <c r="BD20" s="31">
        <f t="shared" si="26"/>
        <v>0</v>
      </c>
      <c r="BE20" s="31">
        <f t="shared" si="27"/>
        <v>0</v>
      </c>
      <c r="BF20" s="31">
        <f t="shared" si="28"/>
        <v>0</v>
      </c>
      <c r="BG20" s="52">
        <f t="shared" si="29"/>
        <v>0</v>
      </c>
      <c r="BH20" s="51">
        <f t="shared" si="30"/>
        <v>0</v>
      </c>
      <c r="BI20" s="52">
        <f t="shared" si="31"/>
        <v>0</v>
      </c>
      <c r="BJ20" s="51">
        <f t="shared" si="32"/>
        <v>0</v>
      </c>
      <c r="BK20" s="52">
        <f t="shared" si="33"/>
        <v>0</v>
      </c>
      <c r="BL20" s="51">
        <f t="shared" si="34"/>
        <v>0</v>
      </c>
      <c r="BM20" s="31">
        <f t="shared" si="35"/>
        <v>0</v>
      </c>
      <c r="BN20" s="52">
        <f t="shared" si="36"/>
        <v>0</v>
      </c>
      <c r="BO20" s="51">
        <f t="shared" si="37"/>
        <v>0</v>
      </c>
      <c r="BP20" s="31">
        <f t="shared" si="38"/>
        <v>0</v>
      </c>
      <c r="BQ20" s="52">
        <f t="shared" si="39"/>
        <v>0</v>
      </c>
      <c r="BR20" s="52">
        <f t="shared" si="40"/>
        <v>0</v>
      </c>
    </row>
    <row r="21" spans="1:70" ht="39.75" customHeight="1" thickBot="1">
      <c r="A21" s="5">
        <v>11</v>
      </c>
      <c r="B21" s="6"/>
      <c r="C21" s="79"/>
      <c r="D21" s="79"/>
      <c r="E21" s="7"/>
      <c r="F21" s="7"/>
      <c r="G21" s="80"/>
      <c r="H21" s="107">
        <f t="shared" si="42"/>
      </c>
      <c r="I21" s="81"/>
      <c r="J21" s="107">
        <f t="shared" si="43"/>
      </c>
      <c r="K21" s="159"/>
      <c r="L21" s="160"/>
      <c r="M21" s="45"/>
      <c r="N21" s="162"/>
      <c r="O21" s="163"/>
      <c r="P21" s="163"/>
      <c r="Q21" s="163"/>
      <c r="R21" s="164"/>
      <c r="S21" s="121"/>
      <c r="T21" s="9"/>
      <c r="U21" s="9">
        <f aca="true" t="shared" si="44" ref="U21:U47">ROUND(S21*T21,1)</f>
        <v>0</v>
      </c>
      <c r="V21" s="18">
        <f t="shared" si="41"/>
        <v>0</v>
      </c>
      <c r="W21" s="32"/>
      <c r="X21" s="142"/>
      <c r="Y21" s="158"/>
      <c r="Z21" s="11" t="s">
        <v>206</v>
      </c>
      <c r="AA21" s="16" t="s">
        <v>35</v>
      </c>
      <c r="AB21" s="96">
        <f>AN$111</f>
        <v>0</v>
      </c>
      <c r="AD21" s="51">
        <f t="shared" si="1"/>
        <v>0</v>
      </c>
      <c r="AE21" s="31">
        <f t="shared" si="2"/>
        <v>0</v>
      </c>
      <c r="AF21" s="31">
        <f t="shared" si="3"/>
        <v>0</v>
      </c>
      <c r="AG21" s="31">
        <f t="shared" si="4"/>
        <v>0</v>
      </c>
      <c r="AH21" s="31">
        <f t="shared" si="5"/>
        <v>0</v>
      </c>
      <c r="AI21" s="31">
        <f t="shared" si="6"/>
        <v>0</v>
      </c>
      <c r="AJ21" s="52">
        <f t="shared" si="7"/>
        <v>0</v>
      </c>
      <c r="AK21" s="51">
        <f t="shared" si="8"/>
        <v>0</v>
      </c>
      <c r="AL21" s="31">
        <f t="shared" si="9"/>
        <v>0</v>
      </c>
      <c r="AM21" s="31">
        <f t="shared" si="10"/>
        <v>0</v>
      </c>
      <c r="AN21" s="31">
        <f t="shared" si="11"/>
        <v>0</v>
      </c>
      <c r="AO21" s="31">
        <f t="shared" si="12"/>
        <v>0</v>
      </c>
      <c r="AP21" s="31">
        <f t="shared" si="13"/>
        <v>0</v>
      </c>
      <c r="AQ21" s="31">
        <f t="shared" si="14"/>
        <v>0</v>
      </c>
      <c r="AR21" s="31">
        <f t="shared" si="15"/>
        <v>0</v>
      </c>
      <c r="AS21" s="31">
        <f t="shared" si="16"/>
        <v>0</v>
      </c>
      <c r="AT21" s="31">
        <f t="shared" si="17"/>
        <v>0</v>
      </c>
      <c r="AU21" s="31">
        <f t="shared" si="18"/>
        <v>0</v>
      </c>
      <c r="AV21" s="31">
        <f t="shared" si="19"/>
        <v>0</v>
      </c>
      <c r="AW21" s="52">
        <f t="shared" si="20"/>
        <v>0</v>
      </c>
      <c r="AX21" s="56">
        <f t="shared" si="21"/>
        <v>0</v>
      </c>
      <c r="AY21" s="56">
        <f t="shared" si="22"/>
        <v>0</v>
      </c>
      <c r="BA21" s="51">
        <f t="shared" si="23"/>
        <v>0</v>
      </c>
      <c r="BB21" s="52">
        <f t="shared" si="24"/>
        <v>0</v>
      </c>
      <c r="BC21" s="51">
        <f t="shared" si="25"/>
        <v>0</v>
      </c>
      <c r="BD21" s="31">
        <f t="shared" si="26"/>
        <v>0</v>
      </c>
      <c r="BE21" s="31">
        <f t="shared" si="27"/>
        <v>0</v>
      </c>
      <c r="BF21" s="31">
        <f t="shared" si="28"/>
        <v>0</v>
      </c>
      <c r="BG21" s="52">
        <f t="shared" si="29"/>
        <v>0</v>
      </c>
      <c r="BH21" s="51">
        <f t="shared" si="30"/>
        <v>0</v>
      </c>
      <c r="BI21" s="52">
        <f t="shared" si="31"/>
        <v>0</v>
      </c>
      <c r="BJ21" s="51">
        <f t="shared" si="32"/>
        <v>0</v>
      </c>
      <c r="BK21" s="52">
        <f t="shared" si="33"/>
        <v>0</v>
      </c>
      <c r="BL21" s="51">
        <f t="shared" si="34"/>
        <v>0</v>
      </c>
      <c r="BM21" s="31">
        <f t="shared" si="35"/>
        <v>0</v>
      </c>
      <c r="BN21" s="52">
        <f t="shared" si="36"/>
        <v>0</v>
      </c>
      <c r="BO21" s="51">
        <f t="shared" si="37"/>
        <v>0</v>
      </c>
      <c r="BP21" s="31">
        <f t="shared" si="38"/>
        <v>0</v>
      </c>
      <c r="BQ21" s="52">
        <f t="shared" si="39"/>
        <v>0</v>
      </c>
      <c r="BR21" s="52">
        <f t="shared" si="40"/>
        <v>0</v>
      </c>
    </row>
    <row r="22" spans="1:70" ht="39.75" customHeight="1" thickBot="1">
      <c r="A22" s="5">
        <v>12</v>
      </c>
      <c r="B22" s="6"/>
      <c r="C22" s="79"/>
      <c r="D22" s="79"/>
      <c r="E22" s="7"/>
      <c r="F22" s="7"/>
      <c r="G22" s="80"/>
      <c r="H22" s="107">
        <f t="shared" si="42"/>
      </c>
      <c r="I22" s="81"/>
      <c r="J22" s="107">
        <f t="shared" si="43"/>
      </c>
      <c r="K22" s="159"/>
      <c r="L22" s="160"/>
      <c r="M22" s="45"/>
      <c r="N22" s="162"/>
      <c r="O22" s="163"/>
      <c r="P22" s="163"/>
      <c r="Q22" s="163"/>
      <c r="R22" s="164"/>
      <c r="S22" s="121"/>
      <c r="T22" s="9"/>
      <c r="U22" s="9">
        <f t="shared" si="44"/>
        <v>0</v>
      </c>
      <c r="V22" s="18">
        <f t="shared" si="41"/>
        <v>0</v>
      </c>
      <c r="W22" s="32"/>
      <c r="X22" s="142"/>
      <c r="Y22" s="158"/>
      <c r="Z22" s="11" t="s">
        <v>207</v>
      </c>
      <c r="AA22" s="16" t="s">
        <v>208</v>
      </c>
      <c r="AB22" s="96">
        <f>AO$111</f>
        <v>0</v>
      </c>
      <c r="AD22" s="51">
        <f t="shared" si="1"/>
        <v>0</v>
      </c>
      <c r="AE22" s="31">
        <f t="shared" si="2"/>
        <v>0</v>
      </c>
      <c r="AF22" s="31">
        <f t="shared" si="3"/>
        <v>0</v>
      </c>
      <c r="AG22" s="31">
        <f t="shared" si="4"/>
        <v>0</v>
      </c>
      <c r="AH22" s="31">
        <f t="shared" si="5"/>
        <v>0</v>
      </c>
      <c r="AI22" s="31">
        <f t="shared" si="6"/>
        <v>0</v>
      </c>
      <c r="AJ22" s="52">
        <f t="shared" si="7"/>
        <v>0</v>
      </c>
      <c r="AK22" s="51">
        <f t="shared" si="8"/>
        <v>0</v>
      </c>
      <c r="AL22" s="31">
        <f t="shared" si="9"/>
        <v>0</v>
      </c>
      <c r="AM22" s="31">
        <f t="shared" si="10"/>
        <v>0</v>
      </c>
      <c r="AN22" s="31">
        <f t="shared" si="11"/>
        <v>0</v>
      </c>
      <c r="AO22" s="31">
        <f t="shared" si="12"/>
        <v>0</v>
      </c>
      <c r="AP22" s="31">
        <f t="shared" si="13"/>
        <v>0</v>
      </c>
      <c r="AQ22" s="31">
        <f t="shared" si="14"/>
        <v>0</v>
      </c>
      <c r="AR22" s="31">
        <f t="shared" si="15"/>
        <v>0</v>
      </c>
      <c r="AS22" s="31">
        <f t="shared" si="16"/>
        <v>0</v>
      </c>
      <c r="AT22" s="31">
        <f t="shared" si="17"/>
        <v>0</v>
      </c>
      <c r="AU22" s="31">
        <f t="shared" si="18"/>
        <v>0</v>
      </c>
      <c r="AV22" s="31">
        <f t="shared" si="19"/>
        <v>0</v>
      </c>
      <c r="AW22" s="52">
        <f t="shared" si="20"/>
        <v>0</v>
      </c>
      <c r="AX22" s="56">
        <f t="shared" si="21"/>
        <v>0</v>
      </c>
      <c r="AY22" s="56">
        <f t="shared" si="22"/>
        <v>0</v>
      </c>
      <c r="BA22" s="51">
        <f t="shared" si="23"/>
        <v>0</v>
      </c>
      <c r="BB22" s="52">
        <f t="shared" si="24"/>
        <v>0</v>
      </c>
      <c r="BC22" s="51">
        <f t="shared" si="25"/>
        <v>0</v>
      </c>
      <c r="BD22" s="31">
        <f t="shared" si="26"/>
        <v>0</v>
      </c>
      <c r="BE22" s="31">
        <f t="shared" si="27"/>
        <v>0</v>
      </c>
      <c r="BF22" s="31">
        <f t="shared" si="28"/>
        <v>0</v>
      </c>
      <c r="BG22" s="52">
        <f t="shared" si="29"/>
        <v>0</v>
      </c>
      <c r="BH22" s="51">
        <f t="shared" si="30"/>
        <v>0</v>
      </c>
      <c r="BI22" s="52">
        <f t="shared" si="31"/>
        <v>0</v>
      </c>
      <c r="BJ22" s="51">
        <f t="shared" si="32"/>
        <v>0</v>
      </c>
      <c r="BK22" s="52">
        <f t="shared" si="33"/>
        <v>0</v>
      </c>
      <c r="BL22" s="51">
        <f t="shared" si="34"/>
        <v>0</v>
      </c>
      <c r="BM22" s="31">
        <f t="shared" si="35"/>
        <v>0</v>
      </c>
      <c r="BN22" s="52">
        <f t="shared" si="36"/>
        <v>0</v>
      </c>
      <c r="BO22" s="51">
        <f t="shared" si="37"/>
        <v>0</v>
      </c>
      <c r="BP22" s="31">
        <f t="shared" si="38"/>
        <v>0</v>
      </c>
      <c r="BQ22" s="52">
        <f t="shared" si="39"/>
        <v>0</v>
      </c>
      <c r="BR22" s="52">
        <f t="shared" si="40"/>
        <v>0</v>
      </c>
    </row>
    <row r="23" spans="1:70" ht="39.75" customHeight="1" thickBot="1">
      <c r="A23" s="5">
        <v>13</v>
      </c>
      <c r="B23" s="6"/>
      <c r="C23" s="79"/>
      <c r="D23" s="79"/>
      <c r="E23" s="7"/>
      <c r="F23" s="7"/>
      <c r="G23" s="80"/>
      <c r="H23" s="107">
        <f t="shared" si="42"/>
      </c>
      <c r="I23" s="81"/>
      <c r="J23" s="107">
        <f t="shared" si="43"/>
      </c>
      <c r="K23" s="159"/>
      <c r="L23" s="160"/>
      <c r="M23" s="45"/>
      <c r="N23" s="162"/>
      <c r="O23" s="163"/>
      <c r="P23" s="163"/>
      <c r="Q23" s="163"/>
      <c r="R23" s="164"/>
      <c r="S23" s="121"/>
      <c r="T23" s="9"/>
      <c r="U23" s="9">
        <f t="shared" si="44"/>
        <v>0</v>
      </c>
      <c r="V23" s="18">
        <f t="shared" si="41"/>
        <v>0</v>
      </c>
      <c r="W23" s="32"/>
      <c r="X23" s="142"/>
      <c r="Y23" s="158"/>
      <c r="Z23" s="11" t="s">
        <v>209</v>
      </c>
      <c r="AA23" s="16" t="s">
        <v>36</v>
      </c>
      <c r="AB23" s="96">
        <f>AP$111</f>
        <v>0</v>
      </c>
      <c r="AD23" s="51">
        <f t="shared" si="1"/>
        <v>0</v>
      </c>
      <c r="AE23" s="31">
        <f t="shared" si="2"/>
        <v>0</v>
      </c>
      <c r="AF23" s="31">
        <f t="shared" si="3"/>
        <v>0</v>
      </c>
      <c r="AG23" s="31">
        <f t="shared" si="4"/>
        <v>0</v>
      </c>
      <c r="AH23" s="31">
        <f t="shared" si="5"/>
        <v>0</v>
      </c>
      <c r="AI23" s="31">
        <f t="shared" si="6"/>
        <v>0</v>
      </c>
      <c r="AJ23" s="52">
        <f t="shared" si="7"/>
        <v>0</v>
      </c>
      <c r="AK23" s="51">
        <f t="shared" si="8"/>
        <v>0</v>
      </c>
      <c r="AL23" s="31">
        <f t="shared" si="9"/>
        <v>0</v>
      </c>
      <c r="AM23" s="31">
        <f t="shared" si="10"/>
        <v>0</v>
      </c>
      <c r="AN23" s="31">
        <f t="shared" si="11"/>
        <v>0</v>
      </c>
      <c r="AO23" s="31">
        <f t="shared" si="12"/>
        <v>0</v>
      </c>
      <c r="AP23" s="31">
        <f t="shared" si="13"/>
        <v>0</v>
      </c>
      <c r="AQ23" s="31">
        <f t="shared" si="14"/>
        <v>0</v>
      </c>
      <c r="AR23" s="31">
        <f t="shared" si="15"/>
        <v>0</v>
      </c>
      <c r="AS23" s="31">
        <f t="shared" si="16"/>
        <v>0</v>
      </c>
      <c r="AT23" s="31">
        <f t="shared" si="17"/>
        <v>0</v>
      </c>
      <c r="AU23" s="31">
        <f t="shared" si="18"/>
        <v>0</v>
      </c>
      <c r="AV23" s="31">
        <f t="shared" si="19"/>
        <v>0</v>
      </c>
      <c r="AW23" s="52">
        <f t="shared" si="20"/>
        <v>0</v>
      </c>
      <c r="AX23" s="56">
        <f t="shared" si="21"/>
        <v>0</v>
      </c>
      <c r="AY23" s="56">
        <f t="shared" si="22"/>
        <v>0</v>
      </c>
      <c r="BA23" s="51">
        <f t="shared" si="23"/>
        <v>0</v>
      </c>
      <c r="BB23" s="52">
        <f t="shared" si="24"/>
        <v>0</v>
      </c>
      <c r="BC23" s="51">
        <f t="shared" si="25"/>
        <v>0</v>
      </c>
      <c r="BD23" s="31">
        <f t="shared" si="26"/>
        <v>0</v>
      </c>
      <c r="BE23" s="31">
        <f t="shared" si="27"/>
        <v>0</v>
      </c>
      <c r="BF23" s="31">
        <f t="shared" si="28"/>
        <v>0</v>
      </c>
      <c r="BG23" s="52">
        <f t="shared" si="29"/>
        <v>0</v>
      </c>
      <c r="BH23" s="51">
        <f t="shared" si="30"/>
        <v>0</v>
      </c>
      <c r="BI23" s="52">
        <f t="shared" si="31"/>
        <v>0</v>
      </c>
      <c r="BJ23" s="51">
        <f t="shared" si="32"/>
        <v>0</v>
      </c>
      <c r="BK23" s="52">
        <f t="shared" si="33"/>
        <v>0</v>
      </c>
      <c r="BL23" s="51">
        <f t="shared" si="34"/>
        <v>0</v>
      </c>
      <c r="BM23" s="31">
        <f t="shared" si="35"/>
        <v>0</v>
      </c>
      <c r="BN23" s="52">
        <f t="shared" si="36"/>
        <v>0</v>
      </c>
      <c r="BO23" s="51">
        <f t="shared" si="37"/>
        <v>0</v>
      </c>
      <c r="BP23" s="31">
        <f t="shared" si="38"/>
        <v>0</v>
      </c>
      <c r="BQ23" s="52">
        <f t="shared" si="39"/>
        <v>0</v>
      </c>
      <c r="BR23" s="52">
        <f t="shared" si="40"/>
        <v>0</v>
      </c>
    </row>
    <row r="24" spans="1:70" ht="39.75" customHeight="1" thickBot="1">
      <c r="A24" s="17">
        <v>14</v>
      </c>
      <c r="B24" s="6"/>
      <c r="C24" s="79"/>
      <c r="D24" s="79"/>
      <c r="E24" s="47"/>
      <c r="F24" s="47"/>
      <c r="G24" s="80"/>
      <c r="H24" s="107">
        <f t="shared" si="42"/>
      </c>
      <c r="I24" s="82"/>
      <c r="J24" s="107">
        <f t="shared" si="43"/>
      </c>
      <c r="K24" s="159"/>
      <c r="L24" s="160"/>
      <c r="M24" s="48"/>
      <c r="N24" s="162"/>
      <c r="O24" s="163"/>
      <c r="P24" s="163"/>
      <c r="Q24" s="163"/>
      <c r="R24" s="164"/>
      <c r="S24" s="84"/>
      <c r="T24" s="49"/>
      <c r="U24" s="49">
        <f t="shared" si="44"/>
        <v>0</v>
      </c>
      <c r="V24" s="18">
        <f t="shared" si="41"/>
        <v>0</v>
      </c>
      <c r="W24" s="32"/>
      <c r="X24" s="142"/>
      <c r="Y24" s="158"/>
      <c r="Z24" s="19" t="s">
        <v>37</v>
      </c>
      <c r="AA24" s="16" t="s">
        <v>38</v>
      </c>
      <c r="AB24" s="96">
        <f>AQ$111</f>
        <v>0</v>
      </c>
      <c r="AD24" s="51">
        <f t="shared" si="1"/>
        <v>0</v>
      </c>
      <c r="AE24" s="31">
        <f t="shared" si="2"/>
        <v>0</v>
      </c>
      <c r="AF24" s="31">
        <f t="shared" si="3"/>
        <v>0</v>
      </c>
      <c r="AG24" s="31">
        <f t="shared" si="4"/>
        <v>0</v>
      </c>
      <c r="AH24" s="31">
        <f t="shared" si="5"/>
        <v>0</v>
      </c>
      <c r="AI24" s="31">
        <f t="shared" si="6"/>
        <v>0</v>
      </c>
      <c r="AJ24" s="52">
        <f t="shared" si="7"/>
        <v>0</v>
      </c>
      <c r="AK24" s="51">
        <f t="shared" si="8"/>
        <v>0</v>
      </c>
      <c r="AL24" s="31">
        <f t="shared" si="9"/>
        <v>0</v>
      </c>
      <c r="AM24" s="31">
        <f t="shared" si="10"/>
        <v>0</v>
      </c>
      <c r="AN24" s="31">
        <f t="shared" si="11"/>
        <v>0</v>
      </c>
      <c r="AO24" s="31">
        <f t="shared" si="12"/>
        <v>0</v>
      </c>
      <c r="AP24" s="31">
        <f t="shared" si="13"/>
        <v>0</v>
      </c>
      <c r="AQ24" s="31">
        <f t="shared" si="14"/>
        <v>0</v>
      </c>
      <c r="AR24" s="31">
        <f t="shared" si="15"/>
        <v>0</v>
      </c>
      <c r="AS24" s="31">
        <f t="shared" si="16"/>
        <v>0</v>
      </c>
      <c r="AT24" s="31">
        <f t="shared" si="17"/>
        <v>0</v>
      </c>
      <c r="AU24" s="31">
        <f t="shared" si="18"/>
        <v>0</v>
      </c>
      <c r="AV24" s="31">
        <f t="shared" si="19"/>
        <v>0</v>
      </c>
      <c r="AW24" s="52">
        <f t="shared" si="20"/>
        <v>0</v>
      </c>
      <c r="AX24" s="56">
        <f t="shared" si="21"/>
        <v>0</v>
      </c>
      <c r="AY24" s="56">
        <f t="shared" si="22"/>
        <v>0</v>
      </c>
      <c r="BA24" s="51">
        <f t="shared" si="23"/>
        <v>0</v>
      </c>
      <c r="BB24" s="52">
        <f t="shared" si="24"/>
        <v>0</v>
      </c>
      <c r="BC24" s="51">
        <f t="shared" si="25"/>
        <v>0</v>
      </c>
      <c r="BD24" s="31">
        <f t="shared" si="26"/>
        <v>0</v>
      </c>
      <c r="BE24" s="31">
        <f t="shared" si="27"/>
        <v>0</v>
      </c>
      <c r="BF24" s="31">
        <f t="shared" si="28"/>
        <v>0</v>
      </c>
      <c r="BG24" s="52">
        <f t="shared" si="29"/>
        <v>0</v>
      </c>
      <c r="BH24" s="51">
        <f t="shared" si="30"/>
        <v>0</v>
      </c>
      <c r="BI24" s="52">
        <f t="shared" si="31"/>
        <v>0</v>
      </c>
      <c r="BJ24" s="51">
        <f t="shared" si="32"/>
        <v>0</v>
      </c>
      <c r="BK24" s="52">
        <f t="shared" si="33"/>
        <v>0</v>
      </c>
      <c r="BL24" s="51">
        <f t="shared" si="34"/>
        <v>0</v>
      </c>
      <c r="BM24" s="31">
        <f t="shared" si="35"/>
        <v>0</v>
      </c>
      <c r="BN24" s="52">
        <f t="shared" si="36"/>
        <v>0</v>
      </c>
      <c r="BO24" s="51">
        <f t="shared" si="37"/>
        <v>0</v>
      </c>
      <c r="BP24" s="31">
        <f t="shared" si="38"/>
        <v>0</v>
      </c>
      <c r="BQ24" s="52">
        <f t="shared" si="39"/>
        <v>0</v>
      </c>
      <c r="BR24" s="52">
        <f t="shared" si="40"/>
        <v>0</v>
      </c>
    </row>
    <row r="25" spans="1:70" ht="39.75" customHeight="1" thickBot="1">
      <c r="A25" s="5">
        <v>15</v>
      </c>
      <c r="B25" s="6"/>
      <c r="C25" s="79"/>
      <c r="D25" s="79"/>
      <c r="E25" s="7"/>
      <c r="F25" s="7"/>
      <c r="G25" s="80"/>
      <c r="H25" s="107">
        <f t="shared" si="42"/>
      </c>
      <c r="I25" s="81"/>
      <c r="J25" s="107">
        <f t="shared" si="43"/>
      </c>
      <c r="K25" s="159"/>
      <c r="L25" s="160"/>
      <c r="M25" s="45"/>
      <c r="N25" s="162"/>
      <c r="O25" s="163"/>
      <c r="P25" s="163"/>
      <c r="Q25" s="163"/>
      <c r="R25" s="164"/>
      <c r="S25" s="83"/>
      <c r="T25" s="9"/>
      <c r="U25" s="9">
        <f t="shared" si="44"/>
        <v>0</v>
      </c>
      <c r="V25" s="18">
        <f t="shared" si="41"/>
        <v>0</v>
      </c>
      <c r="W25" s="32"/>
      <c r="X25" s="142"/>
      <c r="Y25" s="158"/>
      <c r="Z25" s="11" t="s">
        <v>39</v>
      </c>
      <c r="AA25" s="16" t="s">
        <v>40</v>
      </c>
      <c r="AB25" s="96">
        <f>AR$111</f>
        <v>0</v>
      </c>
      <c r="AD25" s="51">
        <f t="shared" si="1"/>
        <v>0</v>
      </c>
      <c r="AE25" s="31">
        <f t="shared" si="2"/>
        <v>0</v>
      </c>
      <c r="AF25" s="31">
        <f t="shared" si="3"/>
        <v>0</v>
      </c>
      <c r="AG25" s="31">
        <f t="shared" si="4"/>
        <v>0</v>
      </c>
      <c r="AH25" s="31">
        <f t="shared" si="5"/>
        <v>0</v>
      </c>
      <c r="AI25" s="31">
        <f t="shared" si="6"/>
        <v>0</v>
      </c>
      <c r="AJ25" s="52">
        <f t="shared" si="7"/>
        <v>0</v>
      </c>
      <c r="AK25" s="51">
        <f t="shared" si="8"/>
        <v>0</v>
      </c>
      <c r="AL25" s="31">
        <f t="shared" si="9"/>
        <v>0</v>
      </c>
      <c r="AM25" s="31">
        <f t="shared" si="10"/>
        <v>0</v>
      </c>
      <c r="AN25" s="31">
        <f t="shared" si="11"/>
        <v>0</v>
      </c>
      <c r="AO25" s="31">
        <f t="shared" si="12"/>
        <v>0</v>
      </c>
      <c r="AP25" s="31">
        <f t="shared" si="13"/>
        <v>0</v>
      </c>
      <c r="AQ25" s="31">
        <f t="shared" si="14"/>
        <v>0</v>
      </c>
      <c r="AR25" s="31">
        <f t="shared" si="15"/>
        <v>0</v>
      </c>
      <c r="AS25" s="31">
        <f t="shared" si="16"/>
        <v>0</v>
      </c>
      <c r="AT25" s="31">
        <f t="shared" si="17"/>
        <v>0</v>
      </c>
      <c r="AU25" s="31">
        <f t="shared" si="18"/>
        <v>0</v>
      </c>
      <c r="AV25" s="31">
        <f t="shared" si="19"/>
        <v>0</v>
      </c>
      <c r="AW25" s="52">
        <f t="shared" si="20"/>
        <v>0</v>
      </c>
      <c r="AX25" s="56">
        <f t="shared" si="21"/>
        <v>0</v>
      </c>
      <c r="AY25" s="56">
        <f t="shared" si="22"/>
        <v>0</v>
      </c>
      <c r="BA25" s="51">
        <f t="shared" si="23"/>
        <v>0</v>
      </c>
      <c r="BB25" s="52">
        <f t="shared" si="24"/>
        <v>0</v>
      </c>
      <c r="BC25" s="51">
        <f t="shared" si="25"/>
        <v>0</v>
      </c>
      <c r="BD25" s="31">
        <f t="shared" si="26"/>
        <v>0</v>
      </c>
      <c r="BE25" s="31">
        <f t="shared" si="27"/>
        <v>0</v>
      </c>
      <c r="BF25" s="31">
        <f t="shared" si="28"/>
        <v>0</v>
      </c>
      <c r="BG25" s="52">
        <f t="shared" si="29"/>
        <v>0</v>
      </c>
      <c r="BH25" s="51">
        <f t="shared" si="30"/>
        <v>0</v>
      </c>
      <c r="BI25" s="52">
        <f t="shared" si="31"/>
        <v>0</v>
      </c>
      <c r="BJ25" s="51">
        <f t="shared" si="32"/>
        <v>0</v>
      </c>
      <c r="BK25" s="52">
        <f t="shared" si="33"/>
        <v>0</v>
      </c>
      <c r="BL25" s="51">
        <f t="shared" si="34"/>
        <v>0</v>
      </c>
      <c r="BM25" s="31">
        <f t="shared" si="35"/>
        <v>0</v>
      </c>
      <c r="BN25" s="52">
        <f t="shared" si="36"/>
        <v>0</v>
      </c>
      <c r="BO25" s="51">
        <f t="shared" si="37"/>
        <v>0</v>
      </c>
      <c r="BP25" s="31">
        <f t="shared" si="38"/>
        <v>0</v>
      </c>
      <c r="BQ25" s="52">
        <f t="shared" si="39"/>
        <v>0</v>
      </c>
      <c r="BR25" s="52">
        <f t="shared" si="40"/>
        <v>0</v>
      </c>
    </row>
    <row r="26" spans="1:70" ht="39.75" customHeight="1" thickBot="1">
      <c r="A26" s="5">
        <v>16</v>
      </c>
      <c r="B26" s="6"/>
      <c r="C26" s="79"/>
      <c r="D26" s="79"/>
      <c r="E26" s="7"/>
      <c r="F26" s="7"/>
      <c r="G26" s="80"/>
      <c r="H26" s="107">
        <f t="shared" si="42"/>
      </c>
      <c r="I26" s="81"/>
      <c r="J26" s="107">
        <f t="shared" si="43"/>
      </c>
      <c r="K26" s="159"/>
      <c r="L26" s="160"/>
      <c r="M26" s="45"/>
      <c r="N26" s="162"/>
      <c r="O26" s="163"/>
      <c r="P26" s="163"/>
      <c r="Q26" s="163"/>
      <c r="R26" s="164"/>
      <c r="S26" s="83"/>
      <c r="T26" s="9"/>
      <c r="U26" s="9">
        <f t="shared" si="44"/>
        <v>0</v>
      </c>
      <c r="V26" s="18">
        <f t="shared" si="41"/>
        <v>0</v>
      </c>
      <c r="W26" s="32"/>
      <c r="X26" s="142"/>
      <c r="Y26" s="158"/>
      <c r="Z26" s="11" t="s">
        <v>41</v>
      </c>
      <c r="AA26" s="16" t="s">
        <v>42</v>
      </c>
      <c r="AB26" s="96">
        <f>AS$111</f>
        <v>0</v>
      </c>
      <c r="AD26" s="51">
        <f t="shared" si="1"/>
        <v>0</v>
      </c>
      <c r="AE26" s="31">
        <f t="shared" si="2"/>
        <v>0</v>
      </c>
      <c r="AF26" s="31">
        <f t="shared" si="3"/>
        <v>0</v>
      </c>
      <c r="AG26" s="31">
        <f t="shared" si="4"/>
        <v>0</v>
      </c>
      <c r="AH26" s="31">
        <f t="shared" si="5"/>
        <v>0</v>
      </c>
      <c r="AI26" s="31">
        <f t="shared" si="6"/>
        <v>0</v>
      </c>
      <c r="AJ26" s="52">
        <f t="shared" si="7"/>
        <v>0</v>
      </c>
      <c r="AK26" s="51">
        <f t="shared" si="8"/>
        <v>0</v>
      </c>
      <c r="AL26" s="31">
        <f t="shared" si="9"/>
        <v>0</v>
      </c>
      <c r="AM26" s="31">
        <f t="shared" si="10"/>
        <v>0</v>
      </c>
      <c r="AN26" s="31">
        <f t="shared" si="11"/>
        <v>0</v>
      </c>
      <c r="AO26" s="31">
        <f t="shared" si="12"/>
        <v>0</v>
      </c>
      <c r="AP26" s="31">
        <f t="shared" si="13"/>
        <v>0</v>
      </c>
      <c r="AQ26" s="31">
        <f t="shared" si="14"/>
        <v>0</v>
      </c>
      <c r="AR26" s="31">
        <f t="shared" si="15"/>
        <v>0</v>
      </c>
      <c r="AS26" s="31">
        <f t="shared" si="16"/>
        <v>0</v>
      </c>
      <c r="AT26" s="31">
        <f t="shared" si="17"/>
        <v>0</v>
      </c>
      <c r="AU26" s="31">
        <f t="shared" si="18"/>
        <v>0</v>
      </c>
      <c r="AV26" s="31">
        <f t="shared" si="19"/>
        <v>0</v>
      </c>
      <c r="AW26" s="52">
        <f t="shared" si="20"/>
        <v>0</v>
      </c>
      <c r="AX26" s="56">
        <f t="shared" si="21"/>
        <v>0</v>
      </c>
      <c r="AY26" s="56">
        <f t="shared" si="22"/>
        <v>0</v>
      </c>
      <c r="BA26" s="51">
        <f t="shared" si="23"/>
        <v>0</v>
      </c>
      <c r="BB26" s="52">
        <f t="shared" si="24"/>
        <v>0</v>
      </c>
      <c r="BC26" s="51">
        <f t="shared" si="25"/>
        <v>0</v>
      </c>
      <c r="BD26" s="31">
        <f t="shared" si="26"/>
        <v>0</v>
      </c>
      <c r="BE26" s="31">
        <f t="shared" si="27"/>
        <v>0</v>
      </c>
      <c r="BF26" s="31">
        <f t="shared" si="28"/>
        <v>0</v>
      </c>
      <c r="BG26" s="52">
        <f t="shared" si="29"/>
        <v>0</v>
      </c>
      <c r="BH26" s="51">
        <f t="shared" si="30"/>
        <v>0</v>
      </c>
      <c r="BI26" s="52">
        <f t="shared" si="31"/>
        <v>0</v>
      </c>
      <c r="BJ26" s="51">
        <f t="shared" si="32"/>
        <v>0</v>
      </c>
      <c r="BK26" s="52">
        <f t="shared" si="33"/>
        <v>0</v>
      </c>
      <c r="BL26" s="51">
        <f t="shared" si="34"/>
        <v>0</v>
      </c>
      <c r="BM26" s="31">
        <f t="shared" si="35"/>
        <v>0</v>
      </c>
      <c r="BN26" s="52">
        <f t="shared" si="36"/>
        <v>0</v>
      </c>
      <c r="BO26" s="51">
        <f t="shared" si="37"/>
        <v>0</v>
      </c>
      <c r="BP26" s="31">
        <f t="shared" si="38"/>
        <v>0</v>
      </c>
      <c r="BQ26" s="52">
        <f t="shared" si="39"/>
        <v>0</v>
      </c>
      <c r="BR26" s="52">
        <f t="shared" si="40"/>
        <v>0</v>
      </c>
    </row>
    <row r="27" spans="1:70" ht="39.75" customHeight="1" thickBot="1">
      <c r="A27" s="5">
        <v>17</v>
      </c>
      <c r="B27" s="6"/>
      <c r="C27" s="79"/>
      <c r="D27" s="79"/>
      <c r="E27" s="7"/>
      <c r="F27" s="7"/>
      <c r="G27" s="80"/>
      <c r="H27" s="107">
        <f t="shared" si="42"/>
      </c>
      <c r="I27" s="81"/>
      <c r="J27" s="107">
        <f t="shared" si="43"/>
      </c>
      <c r="K27" s="159"/>
      <c r="L27" s="160"/>
      <c r="M27" s="45"/>
      <c r="N27" s="162"/>
      <c r="O27" s="163"/>
      <c r="P27" s="163"/>
      <c r="Q27" s="163"/>
      <c r="R27" s="164"/>
      <c r="S27" s="83"/>
      <c r="T27" s="9"/>
      <c r="U27" s="9">
        <f t="shared" si="44"/>
        <v>0</v>
      </c>
      <c r="V27" s="18">
        <f t="shared" si="41"/>
        <v>0</v>
      </c>
      <c r="W27" s="32"/>
      <c r="X27" s="142"/>
      <c r="Y27" s="158"/>
      <c r="Z27" s="11" t="s">
        <v>43</v>
      </c>
      <c r="AA27" s="16" t="s">
        <v>44</v>
      </c>
      <c r="AB27" s="96">
        <f>AT$111</f>
        <v>0</v>
      </c>
      <c r="AD27" s="51">
        <f t="shared" si="1"/>
        <v>0</v>
      </c>
      <c r="AE27" s="31">
        <f t="shared" si="2"/>
        <v>0</v>
      </c>
      <c r="AF27" s="31">
        <f t="shared" si="3"/>
        <v>0</v>
      </c>
      <c r="AG27" s="31">
        <f t="shared" si="4"/>
        <v>0</v>
      </c>
      <c r="AH27" s="31">
        <f t="shared" si="5"/>
        <v>0</v>
      </c>
      <c r="AI27" s="31">
        <f t="shared" si="6"/>
        <v>0</v>
      </c>
      <c r="AJ27" s="52">
        <f t="shared" si="7"/>
        <v>0</v>
      </c>
      <c r="AK27" s="51">
        <f t="shared" si="8"/>
        <v>0</v>
      </c>
      <c r="AL27" s="31">
        <f t="shared" si="9"/>
        <v>0</v>
      </c>
      <c r="AM27" s="31">
        <f t="shared" si="10"/>
        <v>0</v>
      </c>
      <c r="AN27" s="31">
        <f t="shared" si="11"/>
        <v>0</v>
      </c>
      <c r="AO27" s="31">
        <f t="shared" si="12"/>
        <v>0</v>
      </c>
      <c r="AP27" s="31">
        <f t="shared" si="13"/>
        <v>0</v>
      </c>
      <c r="AQ27" s="31">
        <f t="shared" si="14"/>
        <v>0</v>
      </c>
      <c r="AR27" s="31">
        <f t="shared" si="15"/>
        <v>0</v>
      </c>
      <c r="AS27" s="31">
        <f t="shared" si="16"/>
        <v>0</v>
      </c>
      <c r="AT27" s="31">
        <f t="shared" si="17"/>
        <v>0</v>
      </c>
      <c r="AU27" s="31">
        <f t="shared" si="18"/>
        <v>0</v>
      </c>
      <c r="AV27" s="31">
        <f t="shared" si="19"/>
        <v>0</v>
      </c>
      <c r="AW27" s="52">
        <f t="shared" si="20"/>
        <v>0</v>
      </c>
      <c r="AX27" s="56">
        <f t="shared" si="21"/>
        <v>0</v>
      </c>
      <c r="AY27" s="56">
        <f t="shared" si="22"/>
        <v>0</v>
      </c>
      <c r="BA27" s="51">
        <f t="shared" si="23"/>
        <v>0</v>
      </c>
      <c r="BB27" s="52">
        <f t="shared" si="24"/>
        <v>0</v>
      </c>
      <c r="BC27" s="51">
        <f t="shared" si="25"/>
        <v>0</v>
      </c>
      <c r="BD27" s="31">
        <f t="shared" si="26"/>
        <v>0</v>
      </c>
      <c r="BE27" s="31">
        <f t="shared" si="27"/>
        <v>0</v>
      </c>
      <c r="BF27" s="31">
        <f t="shared" si="28"/>
        <v>0</v>
      </c>
      <c r="BG27" s="52">
        <f t="shared" si="29"/>
        <v>0</v>
      </c>
      <c r="BH27" s="51">
        <f t="shared" si="30"/>
        <v>0</v>
      </c>
      <c r="BI27" s="52">
        <f t="shared" si="31"/>
        <v>0</v>
      </c>
      <c r="BJ27" s="51">
        <f t="shared" si="32"/>
        <v>0</v>
      </c>
      <c r="BK27" s="52">
        <f t="shared" si="33"/>
        <v>0</v>
      </c>
      <c r="BL27" s="51">
        <f t="shared" si="34"/>
        <v>0</v>
      </c>
      <c r="BM27" s="31">
        <f t="shared" si="35"/>
        <v>0</v>
      </c>
      <c r="BN27" s="52">
        <f t="shared" si="36"/>
        <v>0</v>
      </c>
      <c r="BO27" s="51">
        <f t="shared" si="37"/>
        <v>0</v>
      </c>
      <c r="BP27" s="31">
        <f t="shared" si="38"/>
        <v>0</v>
      </c>
      <c r="BQ27" s="52">
        <f t="shared" si="39"/>
        <v>0</v>
      </c>
      <c r="BR27" s="52">
        <f t="shared" si="40"/>
        <v>0</v>
      </c>
    </row>
    <row r="28" spans="1:70" ht="39.75" customHeight="1" thickBot="1">
      <c r="A28" s="5">
        <v>18</v>
      </c>
      <c r="B28" s="6"/>
      <c r="C28" s="79"/>
      <c r="D28" s="79"/>
      <c r="E28" s="7"/>
      <c r="F28" s="7"/>
      <c r="G28" s="80"/>
      <c r="H28" s="107">
        <f t="shared" si="42"/>
      </c>
      <c r="I28" s="81"/>
      <c r="J28" s="107">
        <f t="shared" si="43"/>
      </c>
      <c r="K28" s="159"/>
      <c r="L28" s="160"/>
      <c r="M28" s="45"/>
      <c r="N28" s="162"/>
      <c r="O28" s="163"/>
      <c r="P28" s="163"/>
      <c r="Q28" s="163"/>
      <c r="R28" s="164"/>
      <c r="S28" s="83"/>
      <c r="T28" s="9"/>
      <c r="U28" s="9">
        <f t="shared" si="44"/>
        <v>0</v>
      </c>
      <c r="V28" s="18">
        <f t="shared" si="41"/>
        <v>0</v>
      </c>
      <c r="W28" s="32"/>
      <c r="X28" s="142"/>
      <c r="Y28" s="158"/>
      <c r="Z28" s="11" t="s">
        <v>45</v>
      </c>
      <c r="AA28" s="16" t="s">
        <v>46</v>
      </c>
      <c r="AB28" s="96">
        <f>AU$111</f>
        <v>0</v>
      </c>
      <c r="AD28" s="51">
        <f t="shared" si="1"/>
        <v>0</v>
      </c>
      <c r="AE28" s="31">
        <f t="shared" si="2"/>
        <v>0</v>
      </c>
      <c r="AF28" s="31">
        <f t="shared" si="3"/>
        <v>0</v>
      </c>
      <c r="AG28" s="31">
        <f t="shared" si="4"/>
        <v>0</v>
      </c>
      <c r="AH28" s="31">
        <f t="shared" si="5"/>
        <v>0</v>
      </c>
      <c r="AI28" s="31">
        <f t="shared" si="6"/>
        <v>0</v>
      </c>
      <c r="AJ28" s="52">
        <f t="shared" si="7"/>
        <v>0</v>
      </c>
      <c r="AK28" s="51">
        <f t="shared" si="8"/>
        <v>0</v>
      </c>
      <c r="AL28" s="31">
        <f t="shared" si="9"/>
        <v>0</v>
      </c>
      <c r="AM28" s="31">
        <f t="shared" si="10"/>
        <v>0</v>
      </c>
      <c r="AN28" s="31">
        <f t="shared" si="11"/>
        <v>0</v>
      </c>
      <c r="AO28" s="31">
        <f t="shared" si="12"/>
        <v>0</v>
      </c>
      <c r="AP28" s="31">
        <f t="shared" si="13"/>
        <v>0</v>
      </c>
      <c r="AQ28" s="31">
        <f t="shared" si="14"/>
        <v>0</v>
      </c>
      <c r="AR28" s="31">
        <f t="shared" si="15"/>
        <v>0</v>
      </c>
      <c r="AS28" s="31">
        <f t="shared" si="16"/>
        <v>0</v>
      </c>
      <c r="AT28" s="31">
        <f t="shared" si="17"/>
        <v>0</v>
      </c>
      <c r="AU28" s="31">
        <f t="shared" si="18"/>
        <v>0</v>
      </c>
      <c r="AV28" s="31">
        <f t="shared" si="19"/>
        <v>0</v>
      </c>
      <c r="AW28" s="52">
        <f t="shared" si="20"/>
        <v>0</v>
      </c>
      <c r="AX28" s="56">
        <f t="shared" si="21"/>
        <v>0</v>
      </c>
      <c r="AY28" s="56">
        <f t="shared" si="22"/>
        <v>0</v>
      </c>
      <c r="BA28" s="51">
        <f t="shared" si="23"/>
        <v>0</v>
      </c>
      <c r="BB28" s="52">
        <f t="shared" si="24"/>
        <v>0</v>
      </c>
      <c r="BC28" s="51">
        <f t="shared" si="25"/>
        <v>0</v>
      </c>
      <c r="BD28" s="31">
        <f t="shared" si="26"/>
        <v>0</v>
      </c>
      <c r="BE28" s="31">
        <f t="shared" si="27"/>
        <v>0</v>
      </c>
      <c r="BF28" s="31">
        <f t="shared" si="28"/>
        <v>0</v>
      </c>
      <c r="BG28" s="52">
        <f t="shared" si="29"/>
        <v>0</v>
      </c>
      <c r="BH28" s="51">
        <f t="shared" si="30"/>
        <v>0</v>
      </c>
      <c r="BI28" s="52">
        <f t="shared" si="31"/>
        <v>0</v>
      </c>
      <c r="BJ28" s="51">
        <f t="shared" si="32"/>
        <v>0</v>
      </c>
      <c r="BK28" s="52">
        <f t="shared" si="33"/>
        <v>0</v>
      </c>
      <c r="BL28" s="51">
        <f t="shared" si="34"/>
        <v>0</v>
      </c>
      <c r="BM28" s="31">
        <f t="shared" si="35"/>
        <v>0</v>
      </c>
      <c r="BN28" s="52">
        <f t="shared" si="36"/>
        <v>0</v>
      </c>
      <c r="BO28" s="51">
        <f t="shared" si="37"/>
        <v>0</v>
      </c>
      <c r="BP28" s="31">
        <f t="shared" si="38"/>
        <v>0</v>
      </c>
      <c r="BQ28" s="52">
        <f t="shared" si="39"/>
        <v>0</v>
      </c>
      <c r="BR28" s="52">
        <f t="shared" si="40"/>
        <v>0</v>
      </c>
    </row>
    <row r="29" spans="1:70" ht="39.75" customHeight="1" thickBot="1">
      <c r="A29" s="5">
        <v>19</v>
      </c>
      <c r="B29" s="6"/>
      <c r="C29" s="79"/>
      <c r="D29" s="79"/>
      <c r="E29" s="7"/>
      <c r="F29" s="7"/>
      <c r="G29" s="80"/>
      <c r="H29" s="107">
        <f t="shared" si="42"/>
      </c>
      <c r="I29" s="81"/>
      <c r="J29" s="107">
        <f t="shared" si="43"/>
      </c>
      <c r="K29" s="159"/>
      <c r="L29" s="160"/>
      <c r="M29" s="45"/>
      <c r="N29" s="162"/>
      <c r="O29" s="163"/>
      <c r="P29" s="163"/>
      <c r="Q29" s="163"/>
      <c r="R29" s="164"/>
      <c r="S29" s="83"/>
      <c r="T29" s="9"/>
      <c r="U29" s="9">
        <f t="shared" si="44"/>
        <v>0</v>
      </c>
      <c r="V29" s="18">
        <f t="shared" si="41"/>
        <v>0</v>
      </c>
      <c r="W29" s="32"/>
      <c r="X29" s="142"/>
      <c r="Y29" s="158"/>
      <c r="Z29" s="11" t="s">
        <v>47</v>
      </c>
      <c r="AA29" s="21" t="s">
        <v>48</v>
      </c>
      <c r="AB29" s="96">
        <f>AV$111</f>
        <v>0</v>
      </c>
      <c r="AD29" s="51">
        <f t="shared" si="1"/>
        <v>0</v>
      </c>
      <c r="AE29" s="31">
        <f t="shared" si="2"/>
        <v>0</v>
      </c>
      <c r="AF29" s="31">
        <f t="shared" si="3"/>
        <v>0</v>
      </c>
      <c r="AG29" s="31">
        <f t="shared" si="4"/>
        <v>0</v>
      </c>
      <c r="AH29" s="31">
        <f t="shared" si="5"/>
        <v>0</v>
      </c>
      <c r="AI29" s="31">
        <f t="shared" si="6"/>
        <v>0</v>
      </c>
      <c r="AJ29" s="52">
        <f t="shared" si="7"/>
        <v>0</v>
      </c>
      <c r="AK29" s="51">
        <f t="shared" si="8"/>
        <v>0</v>
      </c>
      <c r="AL29" s="31">
        <f t="shared" si="9"/>
        <v>0</v>
      </c>
      <c r="AM29" s="31">
        <f t="shared" si="10"/>
        <v>0</v>
      </c>
      <c r="AN29" s="31">
        <f t="shared" si="11"/>
        <v>0</v>
      </c>
      <c r="AO29" s="31">
        <f t="shared" si="12"/>
        <v>0</v>
      </c>
      <c r="AP29" s="31">
        <f t="shared" si="13"/>
        <v>0</v>
      </c>
      <c r="AQ29" s="31">
        <f t="shared" si="14"/>
        <v>0</v>
      </c>
      <c r="AR29" s="31">
        <f t="shared" si="15"/>
        <v>0</v>
      </c>
      <c r="AS29" s="31">
        <f t="shared" si="16"/>
        <v>0</v>
      </c>
      <c r="AT29" s="31">
        <f t="shared" si="17"/>
        <v>0</v>
      </c>
      <c r="AU29" s="31">
        <f t="shared" si="18"/>
        <v>0</v>
      </c>
      <c r="AV29" s="31">
        <f t="shared" si="19"/>
        <v>0</v>
      </c>
      <c r="AW29" s="52">
        <f t="shared" si="20"/>
        <v>0</v>
      </c>
      <c r="AX29" s="56">
        <f t="shared" si="21"/>
        <v>0</v>
      </c>
      <c r="AY29" s="56">
        <f t="shared" si="22"/>
        <v>0</v>
      </c>
      <c r="BA29" s="51">
        <f t="shared" si="23"/>
        <v>0</v>
      </c>
      <c r="BB29" s="52">
        <f t="shared" si="24"/>
        <v>0</v>
      </c>
      <c r="BC29" s="51">
        <f t="shared" si="25"/>
        <v>0</v>
      </c>
      <c r="BD29" s="31">
        <f t="shared" si="26"/>
        <v>0</v>
      </c>
      <c r="BE29" s="31">
        <f t="shared" si="27"/>
        <v>0</v>
      </c>
      <c r="BF29" s="31">
        <f t="shared" si="28"/>
        <v>0</v>
      </c>
      <c r="BG29" s="52">
        <f t="shared" si="29"/>
        <v>0</v>
      </c>
      <c r="BH29" s="51">
        <f t="shared" si="30"/>
        <v>0</v>
      </c>
      <c r="BI29" s="52">
        <f t="shared" si="31"/>
        <v>0</v>
      </c>
      <c r="BJ29" s="51">
        <f t="shared" si="32"/>
        <v>0</v>
      </c>
      <c r="BK29" s="52">
        <f t="shared" si="33"/>
        <v>0</v>
      </c>
      <c r="BL29" s="51">
        <f t="shared" si="34"/>
        <v>0</v>
      </c>
      <c r="BM29" s="31">
        <f t="shared" si="35"/>
        <v>0</v>
      </c>
      <c r="BN29" s="52">
        <f t="shared" si="36"/>
        <v>0</v>
      </c>
      <c r="BO29" s="51">
        <f t="shared" si="37"/>
        <v>0</v>
      </c>
      <c r="BP29" s="31">
        <f t="shared" si="38"/>
        <v>0</v>
      </c>
      <c r="BQ29" s="52">
        <f t="shared" si="39"/>
        <v>0</v>
      </c>
      <c r="BR29" s="52">
        <f t="shared" si="40"/>
        <v>0</v>
      </c>
    </row>
    <row r="30" spans="1:70" ht="39.75" customHeight="1" thickBot="1">
      <c r="A30" s="5">
        <v>20</v>
      </c>
      <c r="B30" s="6"/>
      <c r="C30" s="79"/>
      <c r="D30" s="79"/>
      <c r="E30" s="7"/>
      <c r="F30" s="7"/>
      <c r="G30" s="80"/>
      <c r="H30" s="107">
        <f t="shared" si="42"/>
      </c>
      <c r="I30" s="81"/>
      <c r="J30" s="107">
        <f t="shared" si="43"/>
      </c>
      <c r="K30" s="159"/>
      <c r="L30" s="160"/>
      <c r="M30" s="45"/>
      <c r="N30" s="162"/>
      <c r="O30" s="163"/>
      <c r="P30" s="163"/>
      <c r="Q30" s="163"/>
      <c r="R30" s="164"/>
      <c r="S30" s="83"/>
      <c r="T30" s="9"/>
      <c r="U30" s="9">
        <f t="shared" si="44"/>
        <v>0</v>
      </c>
      <c r="V30" s="18">
        <f t="shared" si="41"/>
        <v>0</v>
      </c>
      <c r="W30" s="32"/>
      <c r="X30" s="142"/>
      <c r="Y30" s="158"/>
      <c r="Z30" s="11" t="s">
        <v>49</v>
      </c>
      <c r="AA30" s="16" t="s">
        <v>50</v>
      </c>
      <c r="AB30" s="96">
        <f>AW$111</f>
        <v>0</v>
      </c>
      <c r="AD30" s="51">
        <f t="shared" si="1"/>
        <v>0</v>
      </c>
      <c r="AE30" s="31">
        <f t="shared" si="2"/>
        <v>0</v>
      </c>
      <c r="AF30" s="31">
        <f t="shared" si="3"/>
        <v>0</v>
      </c>
      <c r="AG30" s="31">
        <f t="shared" si="4"/>
        <v>0</v>
      </c>
      <c r="AH30" s="31">
        <f t="shared" si="5"/>
        <v>0</v>
      </c>
      <c r="AI30" s="31">
        <f t="shared" si="6"/>
        <v>0</v>
      </c>
      <c r="AJ30" s="52">
        <f t="shared" si="7"/>
        <v>0</v>
      </c>
      <c r="AK30" s="51">
        <f t="shared" si="8"/>
        <v>0</v>
      </c>
      <c r="AL30" s="31">
        <f t="shared" si="9"/>
        <v>0</v>
      </c>
      <c r="AM30" s="31">
        <f t="shared" si="10"/>
        <v>0</v>
      </c>
      <c r="AN30" s="31">
        <f t="shared" si="11"/>
        <v>0</v>
      </c>
      <c r="AO30" s="31">
        <f t="shared" si="12"/>
        <v>0</v>
      </c>
      <c r="AP30" s="31">
        <f t="shared" si="13"/>
        <v>0</v>
      </c>
      <c r="AQ30" s="31">
        <f t="shared" si="14"/>
        <v>0</v>
      </c>
      <c r="AR30" s="31">
        <f t="shared" si="15"/>
        <v>0</v>
      </c>
      <c r="AS30" s="31">
        <f t="shared" si="16"/>
        <v>0</v>
      </c>
      <c r="AT30" s="31">
        <f t="shared" si="17"/>
        <v>0</v>
      </c>
      <c r="AU30" s="31">
        <f t="shared" si="18"/>
        <v>0</v>
      </c>
      <c r="AV30" s="31">
        <f t="shared" si="19"/>
        <v>0</v>
      </c>
      <c r="AW30" s="52">
        <f t="shared" si="20"/>
        <v>0</v>
      </c>
      <c r="AX30" s="56">
        <f t="shared" si="21"/>
        <v>0</v>
      </c>
      <c r="AY30" s="56">
        <f t="shared" si="22"/>
        <v>0</v>
      </c>
      <c r="BA30" s="51">
        <f t="shared" si="23"/>
        <v>0</v>
      </c>
      <c r="BB30" s="52">
        <f t="shared" si="24"/>
        <v>0</v>
      </c>
      <c r="BC30" s="51">
        <f t="shared" si="25"/>
        <v>0</v>
      </c>
      <c r="BD30" s="31">
        <f t="shared" si="26"/>
        <v>0</v>
      </c>
      <c r="BE30" s="31">
        <f t="shared" si="27"/>
        <v>0</v>
      </c>
      <c r="BF30" s="31">
        <f t="shared" si="28"/>
        <v>0</v>
      </c>
      <c r="BG30" s="52">
        <f t="shared" si="29"/>
        <v>0</v>
      </c>
      <c r="BH30" s="51">
        <f t="shared" si="30"/>
        <v>0</v>
      </c>
      <c r="BI30" s="52">
        <f t="shared" si="31"/>
        <v>0</v>
      </c>
      <c r="BJ30" s="51">
        <f t="shared" si="32"/>
        <v>0</v>
      </c>
      <c r="BK30" s="52">
        <f t="shared" si="33"/>
        <v>0</v>
      </c>
      <c r="BL30" s="51">
        <f t="shared" si="34"/>
        <v>0</v>
      </c>
      <c r="BM30" s="31">
        <f t="shared" si="35"/>
        <v>0</v>
      </c>
      <c r="BN30" s="52">
        <f t="shared" si="36"/>
        <v>0</v>
      </c>
      <c r="BO30" s="51">
        <f t="shared" si="37"/>
        <v>0</v>
      </c>
      <c r="BP30" s="31">
        <f t="shared" si="38"/>
        <v>0</v>
      </c>
      <c r="BQ30" s="52">
        <f t="shared" si="39"/>
        <v>0</v>
      </c>
      <c r="BR30" s="52">
        <f t="shared" si="40"/>
        <v>0</v>
      </c>
    </row>
    <row r="31" spans="1:70" ht="39.75" customHeight="1" thickBot="1">
      <c r="A31" s="5">
        <v>21</v>
      </c>
      <c r="B31" s="6"/>
      <c r="C31" s="79"/>
      <c r="D31" s="79"/>
      <c r="E31" s="7"/>
      <c r="F31" s="7"/>
      <c r="G31" s="80"/>
      <c r="H31" s="107">
        <f t="shared" si="42"/>
      </c>
      <c r="I31" s="81"/>
      <c r="J31" s="107">
        <f t="shared" si="43"/>
      </c>
      <c r="K31" s="159"/>
      <c r="L31" s="160"/>
      <c r="M31" s="45"/>
      <c r="N31" s="162"/>
      <c r="O31" s="163"/>
      <c r="P31" s="163"/>
      <c r="Q31" s="163"/>
      <c r="R31" s="164"/>
      <c r="S31" s="83"/>
      <c r="T31" s="9"/>
      <c r="U31" s="9">
        <f t="shared" si="44"/>
        <v>0</v>
      </c>
      <c r="V31" s="18">
        <f t="shared" si="41"/>
        <v>0</v>
      </c>
      <c r="W31" s="32"/>
      <c r="X31" s="142"/>
      <c r="Y31" s="22" t="s">
        <v>51</v>
      </c>
      <c r="Z31" s="23" t="s">
        <v>52</v>
      </c>
      <c r="AA31" s="22" t="s">
        <v>98</v>
      </c>
      <c r="AB31" s="96">
        <f>AX$111</f>
        <v>0</v>
      </c>
      <c r="AD31" s="51">
        <f t="shared" si="1"/>
        <v>0</v>
      </c>
      <c r="AE31" s="31">
        <f t="shared" si="2"/>
        <v>0</v>
      </c>
      <c r="AF31" s="31">
        <f t="shared" si="3"/>
        <v>0</v>
      </c>
      <c r="AG31" s="31">
        <f t="shared" si="4"/>
        <v>0</v>
      </c>
      <c r="AH31" s="31">
        <f t="shared" si="5"/>
        <v>0</v>
      </c>
      <c r="AI31" s="31">
        <f t="shared" si="6"/>
        <v>0</v>
      </c>
      <c r="AJ31" s="52">
        <f t="shared" si="7"/>
        <v>0</v>
      </c>
      <c r="AK31" s="51">
        <f t="shared" si="8"/>
        <v>0</v>
      </c>
      <c r="AL31" s="31">
        <f t="shared" si="9"/>
        <v>0</v>
      </c>
      <c r="AM31" s="31">
        <f t="shared" si="10"/>
        <v>0</v>
      </c>
      <c r="AN31" s="31">
        <f t="shared" si="11"/>
        <v>0</v>
      </c>
      <c r="AO31" s="31">
        <f t="shared" si="12"/>
        <v>0</v>
      </c>
      <c r="AP31" s="31">
        <f t="shared" si="13"/>
        <v>0</v>
      </c>
      <c r="AQ31" s="31">
        <f t="shared" si="14"/>
        <v>0</v>
      </c>
      <c r="AR31" s="31">
        <f t="shared" si="15"/>
        <v>0</v>
      </c>
      <c r="AS31" s="31">
        <f t="shared" si="16"/>
        <v>0</v>
      </c>
      <c r="AT31" s="31">
        <f t="shared" si="17"/>
        <v>0</v>
      </c>
      <c r="AU31" s="31">
        <f t="shared" si="18"/>
        <v>0</v>
      </c>
      <c r="AV31" s="31">
        <f t="shared" si="19"/>
        <v>0</v>
      </c>
      <c r="AW31" s="52">
        <f t="shared" si="20"/>
        <v>0</v>
      </c>
      <c r="AX31" s="56">
        <f t="shared" si="21"/>
        <v>0</v>
      </c>
      <c r="AY31" s="56">
        <f t="shared" si="22"/>
        <v>0</v>
      </c>
      <c r="BA31" s="51">
        <f t="shared" si="23"/>
        <v>0</v>
      </c>
      <c r="BB31" s="52">
        <f t="shared" si="24"/>
        <v>0</v>
      </c>
      <c r="BC31" s="51">
        <f t="shared" si="25"/>
        <v>0</v>
      </c>
      <c r="BD31" s="31">
        <f t="shared" si="26"/>
        <v>0</v>
      </c>
      <c r="BE31" s="31">
        <f t="shared" si="27"/>
        <v>0</v>
      </c>
      <c r="BF31" s="31">
        <f t="shared" si="28"/>
        <v>0</v>
      </c>
      <c r="BG31" s="52">
        <f t="shared" si="29"/>
        <v>0</v>
      </c>
      <c r="BH31" s="51">
        <f t="shared" si="30"/>
        <v>0</v>
      </c>
      <c r="BI31" s="52">
        <f t="shared" si="31"/>
        <v>0</v>
      </c>
      <c r="BJ31" s="51">
        <f t="shared" si="32"/>
        <v>0</v>
      </c>
      <c r="BK31" s="52">
        <f t="shared" si="33"/>
        <v>0</v>
      </c>
      <c r="BL31" s="51">
        <f t="shared" si="34"/>
        <v>0</v>
      </c>
      <c r="BM31" s="31">
        <f t="shared" si="35"/>
        <v>0</v>
      </c>
      <c r="BN31" s="52">
        <f t="shared" si="36"/>
        <v>0</v>
      </c>
      <c r="BO31" s="51">
        <f t="shared" si="37"/>
        <v>0</v>
      </c>
      <c r="BP31" s="31">
        <f t="shared" si="38"/>
        <v>0</v>
      </c>
      <c r="BQ31" s="52">
        <f t="shared" si="39"/>
        <v>0</v>
      </c>
      <c r="BR31" s="52">
        <f t="shared" si="40"/>
        <v>0</v>
      </c>
    </row>
    <row r="32" spans="1:70" ht="39.75" customHeight="1" thickBot="1">
      <c r="A32" s="5">
        <v>22</v>
      </c>
      <c r="B32" s="6"/>
      <c r="C32" s="79"/>
      <c r="D32" s="79"/>
      <c r="E32" s="7"/>
      <c r="F32" s="7"/>
      <c r="G32" s="80"/>
      <c r="H32" s="107">
        <f t="shared" si="42"/>
      </c>
      <c r="I32" s="81"/>
      <c r="J32" s="107">
        <f t="shared" si="43"/>
      </c>
      <c r="K32" s="159"/>
      <c r="L32" s="160"/>
      <c r="M32" s="45"/>
      <c r="N32" s="162"/>
      <c r="O32" s="163"/>
      <c r="P32" s="163"/>
      <c r="Q32" s="163"/>
      <c r="R32" s="164"/>
      <c r="S32" s="83"/>
      <c r="T32" s="9"/>
      <c r="U32" s="9">
        <f t="shared" si="44"/>
        <v>0</v>
      </c>
      <c r="V32" s="18">
        <f t="shared" si="41"/>
        <v>0</v>
      </c>
      <c r="W32" s="32"/>
      <c r="X32" s="143"/>
      <c r="Y32" s="98" t="s">
        <v>53</v>
      </c>
      <c r="Z32" s="99" t="s">
        <v>54</v>
      </c>
      <c r="AA32" s="98" t="s">
        <v>99</v>
      </c>
      <c r="AB32" s="100">
        <f>AY$111</f>
        <v>0</v>
      </c>
      <c r="AD32" s="51">
        <f t="shared" si="1"/>
        <v>0</v>
      </c>
      <c r="AE32" s="31">
        <f t="shared" si="2"/>
        <v>0</v>
      </c>
      <c r="AF32" s="31">
        <f t="shared" si="3"/>
        <v>0</v>
      </c>
      <c r="AG32" s="31">
        <f t="shared" si="4"/>
        <v>0</v>
      </c>
      <c r="AH32" s="31">
        <f t="shared" si="5"/>
        <v>0</v>
      </c>
      <c r="AI32" s="31">
        <f t="shared" si="6"/>
        <v>0</v>
      </c>
      <c r="AJ32" s="52">
        <f t="shared" si="7"/>
        <v>0</v>
      </c>
      <c r="AK32" s="51">
        <f t="shared" si="8"/>
        <v>0</v>
      </c>
      <c r="AL32" s="31">
        <f t="shared" si="9"/>
        <v>0</v>
      </c>
      <c r="AM32" s="31">
        <f t="shared" si="10"/>
        <v>0</v>
      </c>
      <c r="AN32" s="31">
        <f t="shared" si="11"/>
        <v>0</v>
      </c>
      <c r="AO32" s="31">
        <f t="shared" si="12"/>
        <v>0</v>
      </c>
      <c r="AP32" s="31">
        <f t="shared" si="13"/>
        <v>0</v>
      </c>
      <c r="AQ32" s="31">
        <f t="shared" si="14"/>
        <v>0</v>
      </c>
      <c r="AR32" s="31">
        <f t="shared" si="15"/>
        <v>0</v>
      </c>
      <c r="AS32" s="31">
        <f t="shared" si="16"/>
        <v>0</v>
      </c>
      <c r="AT32" s="31">
        <f t="shared" si="17"/>
        <v>0</v>
      </c>
      <c r="AU32" s="31">
        <f t="shared" si="18"/>
        <v>0</v>
      </c>
      <c r="AV32" s="31">
        <f t="shared" si="19"/>
        <v>0</v>
      </c>
      <c r="AW32" s="52">
        <f t="shared" si="20"/>
        <v>0</v>
      </c>
      <c r="AX32" s="56">
        <f t="shared" si="21"/>
        <v>0</v>
      </c>
      <c r="AY32" s="56">
        <f t="shared" si="22"/>
        <v>0</v>
      </c>
      <c r="BA32" s="51">
        <f t="shared" si="23"/>
        <v>0</v>
      </c>
      <c r="BB32" s="52">
        <f t="shared" si="24"/>
        <v>0</v>
      </c>
      <c r="BC32" s="51">
        <f t="shared" si="25"/>
        <v>0</v>
      </c>
      <c r="BD32" s="31">
        <f t="shared" si="26"/>
        <v>0</v>
      </c>
      <c r="BE32" s="31">
        <f t="shared" si="27"/>
        <v>0</v>
      </c>
      <c r="BF32" s="31">
        <f t="shared" si="28"/>
        <v>0</v>
      </c>
      <c r="BG32" s="52">
        <f t="shared" si="29"/>
        <v>0</v>
      </c>
      <c r="BH32" s="51">
        <f t="shared" si="30"/>
        <v>0</v>
      </c>
      <c r="BI32" s="52">
        <f t="shared" si="31"/>
        <v>0</v>
      </c>
      <c r="BJ32" s="51">
        <f t="shared" si="32"/>
        <v>0</v>
      </c>
      <c r="BK32" s="52">
        <f t="shared" si="33"/>
        <v>0</v>
      </c>
      <c r="BL32" s="51">
        <f t="shared" si="34"/>
        <v>0</v>
      </c>
      <c r="BM32" s="31">
        <f t="shared" si="35"/>
        <v>0</v>
      </c>
      <c r="BN32" s="52">
        <f t="shared" si="36"/>
        <v>0</v>
      </c>
      <c r="BO32" s="51">
        <f t="shared" si="37"/>
        <v>0</v>
      </c>
      <c r="BP32" s="31">
        <f t="shared" si="38"/>
        <v>0</v>
      </c>
      <c r="BQ32" s="52">
        <f t="shared" si="39"/>
        <v>0</v>
      </c>
      <c r="BR32" s="52">
        <f t="shared" si="40"/>
        <v>0</v>
      </c>
    </row>
    <row r="33" spans="1:70" ht="39.75" customHeight="1" thickBot="1">
      <c r="A33" s="5">
        <v>23</v>
      </c>
      <c r="B33" s="6"/>
      <c r="C33" s="79"/>
      <c r="D33" s="79"/>
      <c r="E33" s="7"/>
      <c r="F33" s="7"/>
      <c r="G33" s="80"/>
      <c r="H33" s="107">
        <f t="shared" si="42"/>
      </c>
      <c r="I33" s="81"/>
      <c r="J33" s="107">
        <f t="shared" si="43"/>
      </c>
      <c r="K33" s="159"/>
      <c r="L33" s="160"/>
      <c r="M33" s="45"/>
      <c r="N33" s="162"/>
      <c r="O33" s="163"/>
      <c r="P33" s="163"/>
      <c r="Q33" s="163"/>
      <c r="R33" s="164"/>
      <c r="S33" s="83"/>
      <c r="T33" s="9"/>
      <c r="U33" s="9">
        <f t="shared" si="44"/>
        <v>0</v>
      </c>
      <c r="V33" s="18">
        <f t="shared" si="41"/>
        <v>0</v>
      </c>
      <c r="W33" s="33"/>
      <c r="X33" s="150" t="s">
        <v>187</v>
      </c>
      <c r="Y33" s="150"/>
      <c r="Z33" s="150"/>
      <c r="AA33" s="150"/>
      <c r="AB33" s="101">
        <f>AZ111</f>
        <v>0</v>
      </c>
      <c r="AD33" s="51">
        <f t="shared" si="1"/>
        <v>0</v>
      </c>
      <c r="AE33" s="31">
        <f t="shared" si="2"/>
        <v>0</v>
      </c>
      <c r="AF33" s="31">
        <f t="shared" si="3"/>
        <v>0</v>
      </c>
      <c r="AG33" s="31">
        <f t="shared" si="4"/>
        <v>0</v>
      </c>
      <c r="AH33" s="31">
        <f t="shared" si="5"/>
        <v>0</v>
      </c>
      <c r="AI33" s="31">
        <f t="shared" si="6"/>
        <v>0</v>
      </c>
      <c r="AJ33" s="52">
        <f t="shared" si="7"/>
        <v>0</v>
      </c>
      <c r="AK33" s="51">
        <f t="shared" si="8"/>
        <v>0</v>
      </c>
      <c r="AL33" s="31">
        <f t="shared" si="9"/>
        <v>0</v>
      </c>
      <c r="AM33" s="31">
        <f t="shared" si="10"/>
        <v>0</v>
      </c>
      <c r="AN33" s="31">
        <f t="shared" si="11"/>
        <v>0</v>
      </c>
      <c r="AO33" s="31">
        <f t="shared" si="12"/>
        <v>0</v>
      </c>
      <c r="AP33" s="31">
        <f t="shared" si="13"/>
        <v>0</v>
      </c>
      <c r="AQ33" s="31">
        <f t="shared" si="14"/>
        <v>0</v>
      </c>
      <c r="AR33" s="31">
        <f t="shared" si="15"/>
        <v>0</v>
      </c>
      <c r="AS33" s="31">
        <f t="shared" si="16"/>
        <v>0</v>
      </c>
      <c r="AT33" s="31">
        <f t="shared" si="17"/>
        <v>0</v>
      </c>
      <c r="AU33" s="31">
        <f t="shared" si="18"/>
        <v>0</v>
      </c>
      <c r="AV33" s="31">
        <f t="shared" si="19"/>
        <v>0</v>
      </c>
      <c r="AW33" s="52">
        <f t="shared" si="20"/>
        <v>0</v>
      </c>
      <c r="AX33" s="56">
        <f t="shared" si="21"/>
        <v>0</v>
      </c>
      <c r="AY33" s="56">
        <f t="shared" si="22"/>
        <v>0</v>
      </c>
      <c r="BA33" s="51">
        <f t="shared" si="23"/>
        <v>0</v>
      </c>
      <c r="BB33" s="52">
        <f t="shared" si="24"/>
        <v>0</v>
      </c>
      <c r="BC33" s="51">
        <f t="shared" si="25"/>
        <v>0</v>
      </c>
      <c r="BD33" s="31">
        <f t="shared" si="26"/>
        <v>0</v>
      </c>
      <c r="BE33" s="31">
        <f t="shared" si="27"/>
        <v>0</v>
      </c>
      <c r="BF33" s="31">
        <f t="shared" si="28"/>
        <v>0</v>
      </c>
      <c r="BG33" s="52">
        <f t="shared" si="29"/>
        <v>0</v>
      </c>
      <c r="BH33" s="51">
        <f t="shared" si="30"/>
        <v>0</v>
      </c>
      <c r="BI33" s="52">
        <f t="shared" si="31"/>
        <v>0</v>
      </c>
      <c r="BJ33" s="51">
        <f t="shared" si="32"/>
        <v>0</v>
      </c>
      <c r="BK33" s="52">
        <f t="shared" si="33"/>
        <v>0</v>
      </c>
      <c r="BL33" s="51">
        <f t="shared" si="34"/>
        <v>0</v>
      </c>
      <c r="BM33" s="31">
        <f t="shared" si="35"/>
        <v>0</v>
      </c>
      <c r="BN33" s="52">
        <f t="shared" si="36"/>
        <v>0</v>
      </c>
      <c r="BO33" s="51">
        <f t="shared" si="37"/>
        <v>0</v>
      </c>
      <c r="BP33" s="31">
        <f t="shared" si="38"/>
        <v>0</v>
      </c>
      <c r="BQ33" s="52">
        <f t="shared" si="39"/>
        <v>0</v>
      </c>
      <c r="BR33" s="52">
        <f t="shared" si="40"/>
        <v>0</v>
      </c>
    </row>
    <row r="34" spans="1:70" ht="39.75" customHeight="1" thickBot="1">
      <c r="A34" s="5">
        <v>24</v>
      </c>
      <c r="B34" s="6"/>
      <c r="C34" s="79"/>
      <c r="D34" s="79"/>
      <c r="E34" s="7"/>
      <c r="F34" s="7"/>
      <c r="G34" s="80"/>
      <c r="H34" s="107">
        <f t="shared" si="42"/>
      </c>
      <c r="I34" s="81"/>
      <c r="J34" s="107">
        <f t="shared" si="43"/>
      </c>
      <c r="K34" s="159"/>
      <c r="L34" s="160"/>
      <c r="M34" s="45"/>
      <c r="N34" s="162"/>
      <c r="O34" s="163"/>
      <c r="P34" s="163"/>
      <c r="Q34" s="163"/>
      <c r="R34" s="164"/>
      <c r="S34" s="83"/>
      <c r="T34" s="9"/>
      <c r="U34" s="9">
        <f t="shared" si="44"/>
        <v>0</v>
      </c>
      <c r="V34" s="18">
        <f t="shared" si="41"/>
        <v>0</v>
      </c>
      <c r="W34" s="33"/>
      <c r="X34" s="20"/>
      <c r="Y34" s="20"/>
      <c r="Z34" s="20"/>
      <c r="AA34" s="20"/>
      <c r="AD34" s="51">
        <f t="shared" si="1"/>
        <v>0</v>
      </c>
      <c r="AE34" s="31">
        <f t="shared" si="2"/>
        <v>0</v>
      </c>
      <c r="AF34" s="31">
        <f t="shared" si="3"/>
        <v>0</v>
      </c>
      <c r="AG34" s="31">
        <f t="shared" si="4"/>
        <v>0</v>
      </c>
      <c r="AH34" s="31">
        <f t="shared" si="5"/>
        <v>0</v>
      </c>
      <c r="AI34" s="31">
        <f t="shared" si="6"/>
        <v>0</v>
      </c>
      <c r="AJ34" s="52">
        <f t="shared" si="7"/>
        <v>0</v>
      </c>
      <c r="AK34" s="51">
        <f t="shared" si="8"/>
        <v>0</v>
      </c>
      <c r="AL34" s="31">
        <f t="shared" si="9"/>
        <v>0</v>
      </c>
      <c r="AM34" s="31">
        <f t="shared" si="10"/>
        <v>0</v>
      </c>
      <c r="AN34" s="31">
        <f t="shared" si="11"/>
        <v>0</v>
      </c>
      <c r="AO34" s="31">
        <f t="shared" si="12"/>
        <v>0</v>
      </c>
      <c r="AP34" s="31">
        <f t="shared" si="13"/>
        <v>0</v>
      </c>
      <c r="AQ34" s="31">
        <f t="shared" si="14"/>
        <v>0</v>
      </c>
      <c r="AR34" s="31">
        <f t="shared" si="15"/>
        <v>0</v>
      </c>
      <c r="AS34" s="31">
        <f t="shared" si="16"/>
        <v>0</v>
      </c>
      <c r="AT34" s="31">
        <f t="shared" si="17"/>
        <v>0</v>
      </c>
      <c r="AU34" s="31">
        <f t="shared" si="18"/>
        <v>0</v>
      </c>
      <c r="AV34" s="31">
        <f t="shared" si="19"/>
        <v>0</v>
      </c>
      <c r="AW34" s="52">
        <f t="shared" si="20"/>
        <v>0</v>
      </c>
      <c r="AX34" s="56">
        <f t="shared" si="21"/>
        <v>0</v>
      </c>
      <c r="AY34" s="56">
        <f t="shared" si="22"/>
        <v>0</v>
      </c>
      <c r="BA34" s="51">
        <f t="shared" si="23"/>
        <v>0</v>
      </c>
      <c r="BB34" s="52">
        <f t="shared" si="24"/>
        <v>0</v>
      </c>
      <c r="BC34" s="51">
        <f t="shared" si="25"/>
        <v>0</v>
      </c>
      <c r="BD34" s="31">
        <f t="shared" si="26"/>
        <v>0</v>
      </c>
      <c r="BE34" s="31">
        <f t="shared" si="27"/>
        <v>0</v>
      </c>
      <c r="BF34" s="31">
        <f t="shared" si="28"/>
        <v>0</v>
      </c>
      <c r="BG34" s="52">
        <f t="shared" si="29"/>
        <v>0</v>
      </c>
      <c r="BH34" s="51">
        <f t="shared" si="30"/>
        <v>0</v>
      </c>
      <c r="BI34" s="52">
        <f t="shared" si="31"/>
        <v>0</v>
      </c>
      <c r="BJ34" s="51">
        <f t="shared" si="32"/>
        <v>0</v>
      </c>
      <c r="BK34" s="52">
        <f t="shared" si="33"/>
        <v>0</v>
      </c>
      <c r="BL34" s="51">
        <f t="shared" si="34"/>
        <v>0</v>
      </c>
      <c r="BM34" s="31">
        <f t="shared" si="35"/>
        <v>0</v>
      </c>
      <c r="BN34" s="52">
        <f t="shared" si="36"/>
        <v>0</v>
      </c>
      <c r="BO34" s="51">
        <f t="shared" si="37"/>
        <v>0</v>
      </c>
      <c r="BP34" s="31">
        <f t="shared" si="38"/>
        <v>0</v>
      </c>
      <c r="BQ34" s="52">
        <f t="shared" si="39"/>
        <v>0</v>
      </c>
      <c r="BR34" s="52">
        <f t="shared" si="40"/>
        <v>0</v>
      </c>
    </row>
    <row r="35" spans="1:70" ht="39.75" customHeight="1">
      <c r="A35" s="5">
        <v>25</v>
      </c>
      <c r="B35" s="6"/>
      <c r="C35" s="79"/>
      <c r="D35" s="79"/>
      <c r="E35" s="7"/>
      <c r="F35" s="7"/>
      <c r="G35" s="80"/>
      <c r="H35" s="107">
        <f t="shared" si="42"/>
      </c>
      <c r="I35" s="81"/>
      <c r="J35" s="107">
        <f t="shared" si="43"/>
      </c>
      <c r="K35" s="159"/>
      <c r="L35" s="160"/>
      <c r="M35" s="45"/>
      <c r="N35" s="162"/>
      <c r="O35" s="163"/>
      <c r="P35" s="163"/>
      <c r="Q35" s="163"/>
      <c r="R35" s="164"/>
      <c r="S35" s="83"/>
      <c r="T35" s="9"/>
      <c r="U35" s="9">
        <f t="shared" si="44"/>
        <v>0</v>
      </c>
      <c r="V35" s="18">
        <f t="shared" si="41"/>
        <v>0</v>
      </c>
      <c r="W35" s="33"/>
      <c r="X35" s="174" t="s">
        <v>55</v>
      </c>
      <c r="Y35" s="175"/>
      <c r="Z35" s="25" t="s">
        <v>56</v>
      </c>
      <c r="AA35" s="25" t="s">
        <v>57</v>
      </c>
      <c r="AB35" s="26" t="s">
        <v>210</v>
      </c>
      <c r="AD35" s="51">
        <f t="shared" si="1"/>
        <v>0</v>
      </c>
      <c r="AE35" s="31">
        <f t="shared" si="2"/>
        <v>0</v>
      </c>
      <c r="AF35" s="31">
        <f t="shared" si="3"/>
        <v>0</v>
      </c>
      <c r="AG35" s="31">
        <f t="shared" si="4"/>
        <v>0</v>
      </c>
      <c r="AH35" s="31">
        <f t="shared" si="5"/>
        <v>0</v>
      </c>
      <c r="AI35" s="31">
        <f t="shared" si="6"/>
        <v>0</v>
      </c>
      <c r="AJ35" s="52">
        <f t="shared" si="7"/>
        <v>0</v>
      </c>
      <c r="AK35" s="51">
        <f t="shared" si="8"/>
        <v>0</v>
      </c>
      <c r="AL35" s="31">
        <f t="shared" si="9"/>
        <v>0</v>
      </c>
      <c r="AM35" s="31">
        <f t="shared" si="10"/>
        <v>0</v>
      </c>
      <c r="AN35" s="31">
        <f t="shared" si="11"/>
        <v>0</v>
      </c>
      <c r="AO35" s="31">
        <f t="shared" si="12"/>
        <v>0</v>
      </c>
      <c r="AP35" s="31">
        <f t="shared" si="13"/>
        <v>0</v>
      </c>
      <c r="AQ35" s="31">
        <f t="shared" si="14"/>
        <v>0</v>
      </c>
      <c r="AR35" s="31">
        <f t="shared" si="15"/>
        <v>0</v>
      </c>
      <c r="AS35" s="31">
        <f t="shared" si="16"/>
        <v>0</v>
      </c>
      <c r="AT35" s="31">
        <f t="shared" si="17"/>
        <v>0</v>
      </c>
      <c r="AU35" s="31">
        <f t="shared" si="18"/>
        <v>0</v>
      </c>
      <c r="AV35" s="31">
        <f t="shared" si="19"/>
        <v>0</v>
      </c>
      <c r="AW35" s="52">
        <f t="shared" si="20"/>
        <v>0</v>
      </c>
      <c r="AX35" s="56">
        <f t="shared" si="21"/>
        <v>0</v>
      </c>
      <c r="AY35" s="56">
        <f t="shared" si="22"/>
        <v>0</v>
      </c>
      <c r="BA35" s="51">
        <f t="shared" si="23"/>
        <v>0</v>
      </c>
      <c r="BB35" s="52">
        <f t="shared" si="24"/>
        <v>0</v>
      </c>
      <c r="BC35" s="51">
        <f t="shared" si="25"/>
        <v>0</v>
      </c>
      <c r="BD35" s="31">
        <f t="shared" si="26"/>
        <v>0</v>
      </c>
      <c r="BE35" s="31">
        <f t="shared" si="27"/>
        <v>0</v>
      </c>
      <c r="BF35" s="31">
        <f t="shared" si="28"/>
        <v>0</v>
      </c>
      <c r="BG35" s="52">
        <f t="shared" si="29"/>
        <v>0</v>
      </c>
      <c r="BH35" s="51">
        <f t="shared" si="30"/>
        <v>0</v>
      </c>
      <c r="BI35" s="52">
        <f t="shared" si="31"/>
        <v>0</v>
      </c>
      <c r="BJ35" s="51">
        <f t="shared" si="32"/>
        <v>0</v>
      </c>
      <c r="BK35" s="52">
        <f t="shared" si="33"/>
        <v>0</v>
      </c>
      <c r="BL35" s="51">
        <f t="shared" si="34"/>
        <v>0</v>
      </c>
      <c r="BM35" s="31">
        <f t="shared" si="35"/>
        <v>0</v>
      </c>
      <c r="BN35" s="52">
        <f t="shared" si="36"/>
        <v>0</v>
      </c>
      <c r="BO35" s="51">
        <f t="shared" si="37"/>
        <v>0</v>
      </c>
      <c r="BP35" s="31">
        <f t="shared" si="38"/>
        <v>0</v>
      </c>
      <c r="BQ35" s="52">
        <f t="shared" si="39"/>
        <v>0</v>
      </c>
      <c r="BR35" s="52">
        <f t="shared" si="40"/>
        <v>0</v>
      </c>
    </row>
    <row r="36" spans="1:70" ht="39.75" customHeight="1">
      <c r="A36" s="5">
        <v>26</v>
      </c>
      <c r="B36" s="6"/>
      <c r="C36" s="79"/>
      <c r="D36" s="79"/>
      <c r="E36" s="7"/>
      <c r="F36" s="7"/>
      <c r="G36" s="80"/>
      <c r="H36" s="107">
        <f t="shared" si="42"/>
      </c>
      <c r="I36" s="81"/>
      <c r="J36" s="107">
        <f t="shared" si="43"/>
      </c>
      <c r="K36" s="159"/>
      <c r="L36" s="160"/>
      <c r="M36" s="45"/>
      <c r="N36" s="162"/>
      <c r="O36" s="163"/>
      <c r="P36" s="163"/>
      <c r="Q36" s="163"/>
      <c r="R36" s="164"/>
      <c r="S36" s="83"/>
      <c r="T36" s="9"/>
      <c r="U36" s="9">
        <f t="shared" si="44"/>
        <v>0</v>
      </c>
      <c r="V36" s="18">
        <f t="shared" si="41"/>
        <v>0</v>
      </c>
      <c r="W36" s="32"/>
      <c r="X36" s="140" t="s">
        <v>58</v>
      </c>
      <c r="Y36" s="165" t="s">
        <v>211</v>
      </c>
      <c r="Z36" s="27">
        <v>1</v>
      </c>
      <c r="AA36" s="28" t="s">
        <v>60</v>
      </c>
      <c r="AB36" s="104">
        <f>BA$111</f>
        <v>0</v>
      </c>
      <c r="AD36" s="51">
        <f t="shared" si="1"/>
        <v>0</v>
      </c>
      <c r="AE36" s="31">
        <f t="shared" si="2"/>
        <v>0</v>
      </c>
      <c r="AF36" s="31">
        <f t="shared" si="3"/>
        <v>0</v>
      </c>
      <c r="AG36" s="31">
        <f t="shared" si="4"/>
        <v>0</v>
      </c>
      <c r="AH36" s="31">
        <f t="shared" si="5"/>
        <v>0</v>
      </c>
      <c r="AI36" s="31">
        <f t="shared" si="6"/>
        <v>0</v>
      </c>
      <c r="AJ36" s="52">
        <f t="shared" si="7"/>
        <v>0</v>
      </c>
      <c r="AK36" s="51">
        <f t="shared" si="8"/>
        <v>0</v>
      </c>
      <c r="AL36" s="31">
        <f t="shared" si="9"/>
        <v>0</v>
      </c>
      <c r="AM36" s="31">
        <f t="shared" si="10"/>
        <v>0</v>
      </c>
      <c r="AN36" s="31">
        <f t="shared" si="11"/>
        <v>0</v>
      </c>
      <c r="AO36" s="31">
        <f t="shared" si="12"/>
        <v>0</v>
      </c>
      <c r="AP36" s="31">
        <f t="shared" si="13"/>
        <v>0</v>
      </c>
      <c r="AQ36" s="31">
        <f t="shared" si="14"/>
        <v>0</v>
      </c>
      <c r="AR36" s="31">
        <f t="shared" si="15"/>
        <v>0</v>
      </c>
      <c r="AS36" s="31">
        <f t="shared" si="16"/>
        <v>0</v>
      </c>
      <c r="AT36" s="31">
        <f t="shared" si="17"/>
        <v>0</v>
      </c>
      <c r="AU36" s="31">
        <f t="shared" si="18"/>
        <v>0</v>
      </c>
      <c r="AV36" s="31">
        <f t="shared" si="19"/>
        <v>0</v>
      </c>
      <c r="AW36" s="52">
        <f t="shared" si="20"/>
        <v>0</v>
      </c>
      <c r="AX36" s="56">
        <f t="shared" si="21"/>
        <v>0</v>
      </c>
      <c r="AY36" s="56">
        <f t="shared" si="22"/>
        <v>0</v>
      </c>
      <c r="BA36" s="51">
        <f t="shared" si="23"/>
        <v>0</v>
      </c>
      <c r="BB36" s="52">
        <f t="shared" si="24"/>
        <v>0</v>
      </c>
      <c r="BC36" s="51">
        <f t="shared" si="25"/>
        <v>0</v>
      </c>
      <c r="BD36" s="31">
        <f t="shared" si="26"/>
        <v>0</v>
      </c>
      <c r="BE36" s="31">
        <f t="shared" si="27"/>
        <v>0</v>
      </c>
      <c r="BF36" s="31">
        <f t="shared" si="28"/>
        <v>0</v>
      </c>
      <c r="BG36" s="52">
        <f t="shared" si="29"/>
        <v>0</v>
      </c>
      <c r="BH36" s="51">
        <f t="shared" si="30"/>
        <v>0</v>
      </c>
      <c r="BI36" s="52">
        <f t="shared" si="31"/>
        <v>0</v>
      </c>
      <c r="BJ36" s="51">
        <f t="shared" si="32"/>
        <v>0</v>
      </c>
      <c r="BK36" s="52">
        <f t="shared" si="33"/>
        <v>0</v>
      </c>
      <c r="BL36" s="51">
        <f t="shared" si="34"/>
        <v>0</v>
      </c>
      <c r="BM36" s="31">
        <f t="shared" si="35"/>
        <v>0</v>
      </c>
      <c r="BN36" s="52">
        <f t="shared" si="36"/>
        <v>0</v>
      </c>
      <c r="BO36" s="51">
        <f t="shared" si="37"/>
        <v>0</v>
      </c>
      <c r="BP36" s="31">
        <f t="shared" si="38"/>
        <v>0</v>
      </c>
      <c r="BQ36" s="52">
        <f t="shared" si="39"/>
        <v>0</v>
      </c>
      <c r="BR36" s="52">
        <f t="shared" si="40"/>
        <v>0</v>
      </c>
    </row>
    <row r="37" spans="1:70" ht="39.75" customHeight="1">
      <c r="A37" s="5">
        <v>27</v>
      </c>
      <c r="B37" s="6"/>
      <c r="C37" s="79"/>
      <c r="D37" s="79"/>
      <c r="E37" s="7"/>
      <c r="F37" s="7"/>
      <c r="G37" s="80"/>
      <c r="H37" s="107">
        <f t="shared" si="42"/>
      </c>
      <c r="I37" s="81"/>
      <c r="J37" s="107">
        <f t="shared" si="43"/>
      </c>
      <c r="K37" s="159"/>
      <c r="L37" s="160"/>
      <c r="M37" s="45"/>
      <c r="N37" s="162"/>
      <c r="O37" s="163"/>
      <c r="P37" s="163"/>
      <c r="Q37" s="163"/>
      <c r="R37" s="164"/>
      <c r="S37" s="83"/>
      <c r="T37" s="9"/>
      <c r="U37" s="9">
        <f t="shared" si="44"/>
        <v>0</v>
      </c>
      <c r="V37" s="18">
        <f t="shared" si="41"/>
        <v>0</v>
      </c>
      <c r="W37" s="32"/>
      <c r="X37" s="141"/>
      <c r="Y37" s="166"/>
      <c r="Z37" s="27">
        <v>2</v>
      </c>
      <c r="AA37" s="28" t="s">
        <v>61</v>
      </c>
      <c r="AB37" s="104">
        <f>BB$111</f>
        <v>0</v>
      </c>
      <c r="AD37" s="51">
        <f t="shared" si="1"/>
        <v>0</v>
      </c>
      <c r="AE37" s="31">
        <f t="shared" si="2"/>
        <v>0</v>
      </c>
      <c r="AF37" s="31">
        <f t="shared" si="3"/>
        <v>0</v>
      </c>
      <c r="AG37" s="31">
        <f t="shared" si="4"/>
        <v>0</v>
      </c>
      <c r="AH37" s="31">
        <f t="shared" si="5"/>
        <v>0</v>
      </c>
      <c r="AI37" s="31">
        <f t="shared" si="6"/>
        <v>0</v>
      </c>
      <c r="AJ37" s="52">
        <f t="shared" si="7"/>
        <v>0</v>
      </c>
      <c r="AK37" s="51">
        <f t="shared" si="8"/>
        <v>0</v>
      </c>
      <c r="AL37" s="31">
        <f t="shared" si="9"/>
        <v>0</v>
      </c>
      <c r="AM37" s="31">
        <f t="shared" si="10"/>
        <v>0</v>
      </c>
      <c r="AN37" s="31">
        <f t="shared" si="11"/>
        <v>0</v>
      </c>
      <c r="AO37" s="31">
        <f t="shared" si="12"/>
        <v>0</v>
      </c>
      <c r="AP37" s="31">
        <f t="shared" si="13"/>
        <v>0</v>
      </c>
      <c r="AQ37" s="31">
        <f t="shared" si="14"/>
        <v>0</v>
      </c>
      <c r="AR37" s="31">
        <f t="shared" si="15"/>
        <v>0</v>
      </c>
      <c r="AS37" s="31">
        <f t="shared" si="16"/>
        <v>0</v>
      </c>
      <c r="AT37" s="31">
        <f t="shared" si="17"/>
        <v>0</v>
      </c>
      <c r="AU37" s="31">
        <f t="shared" si="18"/>
        <v>0</v>
      </c>
      <c r="AV37" s="31">
        <f t="shared" si="19"/>
        <v>0</v>
      </c>
      <c r="AW37" s="52">
        <f t="shared" si="20"/>
        <v>0</v>
      </c>
      <c r="AX37" s="56">
        <f t="shared" si="21"/>
        <v>0</v>
      </c>
      <c r="AY37" s="56">
        <f t="shared" si="22"/>
        <v>0</v>
      </c>
      <c r="BA37" s="51">
        <f t="shared" si="23"/>
        <v>0</v>
      </c>
      <c r="BB37" s="52">
        <f t="shared" si="24"/>
        <v>0</v>
      </c>
      <c r="BC37" s="51">
        <f t="shared" si="25"/>
        <v>0</v>
      </c>
      <c r="BD37" s="31">
        <f t="shared" si="26"/>
        <v>0</v>
      </c>
      <c r="BE37" s="31">
        <f t="shared" si="27"/>
        <v>0</v>
      </c>
      <c r="BF37" s="31">
        <f t="shared" si="28"/>
        <v>0</v>
      </c>
      <c r="BG37" s="52">
        <f t="shared" si="29"/>
        <v>0</v>
      </c>
      <c r="BH37" s="51">
        <f t="shared" si="30"/>
        <v>0</v>
      </c>
      <c r="BI37" s="52">
        <f t="shared" si="31"/>
        <v>0</v>
      </c>
      <c r="BJ37" s="51">
        <f t="shared" si="32"/>
        <v>0</v>
      </c>
      <c r="BK37" s="52">
        <f t="shared" si="33"/>
        <v>0</v>
      </c>
      <c r="BL37" s="51">
        <f t="shared" si="34"/>
        <v>0</v>
      </c>
      <c r="BM37" s="31">
        <f t="shared" si="35"/>
        <v>0</v>
      </c>
      <c r="BN37" s="52">
        <f t="shared" si="36"/>
        <v>0</v>
      </c>
      <c r="BO37" s="51">
        <f t="shared" si="37"/>
        <v>0</v>
      </c>
      <c r="BP37" s="31">
        <f t="shared" si="38"/>
        <v>0</v>
      </c>
      <c r="BQ37" s="52">
        <f t="shared" si="39"/>
        <v>0</v>
      </c>
      <c r="BR37" s="52">
        <f t="shared" si="40"/>
        <v>0</v>
      </c>
    </row>
    <row r="38" spans="1:70" ht="39.75" customHeight="1">
      <c r="A38" s="5">
        <v>28</v>
      </c>
      <c r="B38" s="6"/>
      <c r="C38" s="79"/>
      <c r="D38" s="79"/>
      <c r="E38" s="7"/>
      <c r="F38" s="7"/>
      <c r="G38" s="80"/>
      <c r="H38" s="107">
        <f t="shared" si="42"/>
      </c>
      <c r="I38" s="81"/>
      <c r="J38" s="107">
        <f t="shared" si="43"/>
      </c>
      <c r="K38" s="159"/>
      <c r="L38" s="160"/>
      <c r="M38" s="45"/>
      <c r="N38" s="162"/>
      <c r="O38" s="163"/>
      <c r="P38" s="163"/>
      <c r="Q38" s="163"/>
      <c r="R38" s="164"/>
      <c r="S38" s="83"/>
      <c r="T38" s="9"/>
      <c r="U38" s="9">
        <f t="shared" si="44"/>
        <v>0</v>
      </c>
      <c r="V38" s="18">
        <f t="shared" si="41"/>
        <v>0</v>
      </c>
      <c r="W38" s="32"/>
      <c r="X38" s="140" t="s">
        <v>62</v>
      </c>
      <c r="Y38" s="165" t="s">
        <v>63</v>
      </c>
      <c r="Z38" s="27">
        <v>3</v>
      </c>
      <c r="AA38" s="28" t="s">
        <v>64</v>
      </c>
      <c r="AB38" s="104">
        <f>BC$111</f>
        <v>0</v>
      </c>
      <c r="AD38" s="51">
        <f t="shared" si="1"/>
        <v>0</v>
      </c>
      <c r="AE38" s="31">
        <f t="shared" si="2"/>
        <v>0</v>
      </c>
      <c r="AF38" s="31">
        <f t="shared" si="3"/>
        <v>0</v>
      </c>
      <c r="AG38" s="31">
        <f t="shared" si="4"/>
        <v>0</v>
      </c>
      <c r="AH38" s="31">
        <f t="shared" si="5"/>
        <v>0</v>
      </c>
      <c r="AI38" s="31">
        <f t="shared" si="6"/>
        <v>0</v>
      </c>
      <c r="AJ38" s="52">
        <f t="shared" si="7"/>
        <v>0</v>
      </c>
      <c r="AK38" s="51">
        <f t="shared" si="8"/>
        <v>0</v>
      </c>
      <c r="AL38" s="31">
        <f t="shared" si="9"/>
        <v>0</v>
      </c>
      <c r="AM38" s="31">
        <f t="shared" si="10"/>
        <v>0</v>
      </c>
      <c r="AN38" s="31">
        <f t="shared" si="11"/>
        <v>0</v>
      </c>
      <c r="AO38" s="31">
        <f t="shared" si="12"/>
        <v>0</v>
      </c>
      <c r="AP38" s="31">
        <f t="shared" si="13"/>
        <v>0</v>
      </c>
      <c r="AQ38" s="31">
        <f t="shared" si="14"/>
        <v>0</v>
      </c>
      <c r="AR38" s="31">
        <f t="shared" si="15"/>
        <v>0</v>
      </c>
      <c r="AS38" s="31">
        <f t="shared" si="16"/>
        <v>0</v>
      </c>
      <c r="AT38" s="31">
        <f t="shared" si="17"/>
        <v>0</v>
      </c>
      <c r="AU38" s="31">
        <f t="shared" si="18"/>
        <v>0</v>
      </c>
      <c r="AV38" s="31">
        <f t="shared" si="19"/>
        <v>0</v>
      </c>
      <c r="AW38" s="52">
        <f t="shared" si="20"/>
        <v>0</v>
      </c>
      <c r="AX38" s="56">
        <f t="shared" si="21"/>
        <v>0</v>
      </c>
      <c r="AY38" s="56">
        <f t="shared" si="22"/>
        <v>0</v>
      </c>
      <c r="BA38" s="51">
        <f t="shared" si="23"/>
        <v>0</v>
      </c>
      <c r="BB38" s="52">
        <f t="shared" si="24"/>
        <v>0</v>
      </c>
      <c r="BC38" s="51">
        <f t="shared" si="25"/>
        <v>0</v>
      </c>
      <c r="BD38" s="31">
        <f t="shared" si="26"/>
        <v>0</v>
      </c>
      <c r="BE38" s="31">
        <f t="shared" si="27"/>
        <v>0</v>
      </c>
      <c r="BF38" s="31">
        <f t="shared" si="28"/>
        <v>0</v>
      </c>
      <c r="BG38" s="52">
        <f t="shared" si="29"/>
        <v>0</v>
      </c>
      <c r="BH38" s="51">
        <f t="shared" si="30"/>
        <v>0</v>
      </c>
      <c r="BI38" s="52">
        <f t="shared" si="31"/>
        <v>0</v>
      </c>
      <c r="BJ38" s="51">
        <f t="shared" si="32"/>
        <v>0</v>
      </c>
      <c r="BK38" s="52">
        <f t="shared" si="33"/>
        <v>0</v>
      </c>
      <c r="BL38" s="51">
        <f t="shared" si="34"/>
        <v>0</v>
      </c>
      <c r="BM38" s="31">
        <f t="shared" si="35"/>
        <v>0</v>
      </c>
      <c r="BN38" s="52">
        <f t="shared" si="36"/>
        <v>0</v>
      </c>
      <c r="BO38" s="51">
        <f t="shared" si="37"/>
        <v>0</v>
      </c>
      <c r="BP38" s="31">
        <f t="shared" si="38"/>
        <v>0</v>
      </c>
      <c r="BQ38" s="52">
        <f t="shared" si="39"/>
        <v>0</v>
      </c>
      <c r="BR38" s="52">
        <f t="shared" si="40"/>
        <v>0</v>
      </c>
    </row>
    <row r="39" spans="1:70" ht="39.75" customHeight="1">
      <c r="A39" s="5">
        <v>29</v>
      </c>
      <c r="B39" s="6"/>
      <c r="C39" s="79"/>
      <c r="D39" s="79"/>
      <c r="E39" s="7"/>
      <c r="F39" s="7"/>
      <c r="G39" s="80"/>
      <c r="H39" s="107">
        <f t="shared" si="42"/>
      </c>
      <c r="I39" s="81"/>
      <c r="J39" s="107">
        <f t="shared" si="43"/>
      </c>
      <c r="K39" s="159"/>
      <c r="L39" s="160"/>
      <c r="M39" s="45"/>
      <c r="N39" s="162"/>
      <c r="O39" s="163"/>
      <c r="P39" s="163"/>
      <c r="Q39" s="163"/>
      <c r="R39" s="164"/>
      <c r="S39" s="83"/>
      <c r="T39" s="9"/>
      <c r="U39" s="9">
        <f t="shared" si="44"/>
        <v>0</v>
      </c>
      <c r="V39" s="18">
        <f t="shared" si="41"/>
        <v>0</v>
      </c>
      <c r="W39" s="32"/>
      <c r="X39" s="136"/>
      <c r="Y39" s="138"/>
      <c r="Z39" s="27">
        <v>4</v>
      </c>
      <c r="AA39" s="28" t="s">
        <v>65</v>
      </c>
      <c r="AB39" s="104">
        <f>BD$111</f>
        <v>0</v>
      </c>
      <c r="AD39" s="51">
        <f t="shared" si="1"/>
        <v>0</v>
      </c>
      <c r="AE39" s="31">
        <f t="shared" si="2"/>
        <v>0</v>
      </c>
      <c r="AF39" s="31">
        <f t="shared" si="3"/>
        <v>0</v>
      </c>
      <c r="AG39" s="31">
        <f t="shared" si="4"/>
        <v>0</v>
      </c>
      <c r="AH39" s="31">
        <f t="shared" si="5"/>
        <v>0</v>
      </c>
      <c r="AI39" s="31">
        <f t="shared" si="6"/>
        <v>0</v>
      </c>
      <c r="AJ39" s="52">
        <f t="shared" si="7"/>
        <v>0</v>
      </c>
      <c r="AK39" s="51">
        <f t="shared" si="8"/>
        <v>0</v>
      </c>
      <c r="AL39" s="31">
        <f t="shared" si="9"/>
        <v>0</v>
      </c>
      <c r="AM39" s="31">
        <f t="shared" si="10"/>
        <v>0</v>
      </c>
      <c r="AN39" s="31">
        <f t="shared" si="11"/>
        <v>0</v>
      </c>
      <c r="AO39" s="31">
        <f t="shared" si="12"/>
        <v>0</v>
      </c>
      <c r="AP39" s="31">
        <f t="shared" si="13"/>
        <v>0</v>
      </c>
      <c r="AQ39" s="31">
        <f t="shared" si="14"/>
        <v>0</v>
      </c>
      <c r="AR39" s="31">
        <f t="shared" si="15"/>
        <v>0</v>
      </c>
      <c r="AS39" s="31">
        <f t="shared" si="16"/>
        <v>0</v>
      </c>
      <c r="AT39" s="31">
        <f t="shared" si="17"/>
        <v>0</v>
      </c>
      <c r="AU39" s="31">
        <f t="shared" si="18"/>
        <v>0</v>
      </c>
      <c r="AV39" s="31">
        <f t="shared" si="19"/>
        <v>0</v>
      </c>
      <c r="AW39" s="52">
        <f t="shared" si="20"/>
        <v>0</v>
      </c>
      <c r="AX39" s="56">
        <f t="shared" si="21"/>
        <v>0</v>
      </c>
      <c r="AY39" s="56">
        <f t="shared" si="22"/>
        <v>0</v>
      </c>
      <c r="BA39" s="51">
        <f t="shared" si="23"/>
        <v>0</v>
      </c>
      <c r="BB39" s="52">
        <f t="shared" si="24"/>
        <v>0</v>
      </c>
      <c r="BC39" s="51">
        <f t="shared" si="25"/>
        <v>0</v>
      </c>
      <c r="BD39" s="31">
        <f t="shared" si="26"/>
        <v>0</v>
      </c>
      <c r="BE39" s="31">
        <f t="shared" si="27"/>
        <v>0</v>
      </c>
      <c r="BF39" s="31">
        <f t="shared" si="28"/>
        <v>0</v>
      </c>
      <c r="BG39" s="52">
        <f t="shared" si="29"/>
        <v>0</v>
      </c>
      <c r="BH39" s="51">
        <f t="shared" si="30"/>
        <v>0</v>
      </c>
      <c r="BI39" s="52">
        <f t="shared" si="31"/>
        <v>0</v>
      </c>
      <c r="BJ39" s="51">
        <f t="shared" si="32"/>
        <v>0</v>
      </c>
      <c r="BK39" s="52">
        <f t="shared" si="33"/>
        <v>0</v>
      </c>
      <c r="BL39" s="51">
        <f t="shared" si="34"/>
        <v>0</v>
      </c>
      <c r="BM39" s="31">
        <f t="shared" si="35"/>
        <v>0</v>
      </c>
      <c r="BN39" s="52">
        <f t="shared" si="36"/>
        <v>0</v>
      </c>
      <c r="BO39" s="51">
        <f t="shared" si="37"/>
        <v>0</v>
      </c>
      <c r="BP39" s="31">
        <f t="shared" si="38"/>
        <v>0</v>
      </c>
      <c r="BQ39" s="52">
        <f t="shared" si="39"/>
        <v>0</v>
      </c>
      <c r="BR39" s="52">
        <f t="shared" si="40"/>
        <v>0</v>
      </c>
    </row>
    <row r="40" spans="1:70" ht="39.75" customHeight="1">
      <c r="A40" s="5">
        <v>30</v>
      </c>
      <c r="B40" s="6"/>
      <c r="C40" s="79"/>
      <c r="D40" s="79"/>
      <c r="E40" s="7"/>
      <c r="F40" s="7"/>
      <c r="G40" s="80"/>
      <c r="H40" s="107">
        <f t="shared" si="42"/>
      </c>
      <c r="I40" s="81"/>
      <c r="J40" s="107">
        <f t="shared" si="43"/>
      </c>
      <c r="K40" s="159"/>
      <c r="L40" s="160"/>
      <c r="M40" s="45"/>
      <c r="N40" s="162"/>
      <c r="O40" s="163"/>
      <c r="P40" s="163"/>
      <c r="Q40" s="163"/>
      <c r="R40" s="164"/>
      <c r="S40" s="83"/>
      <c r="T40" s="9"/>
      <c r="U40" s="9">
        <f t="shared" si="44"/>
        <v>0</v>
      </c>
      <c r="V40" s="18">
        <f t="shared" si="41"/>
        <v>0</v>
      </c>
      <c r="W40" s="32"/>
      <c r="X40" s="136"/>
      <c r="Y40" s="138"/>
      <c r="Z40" s="27">
        <v>5</v>
      </c>
      <c r="AA40" s="28" t="s">
        <v>66</v>
      </c>
      <c r="AB40" s="104">
        <f>BE$111</f>
        <v>0</v>
      </c>
      <c r="AD40" s="51">
        <f t="shared" si="1"/>
        <v>0</v>
      </c>
      <c r="AE40" s="31">
        <f t="shared" si="2"/>
        <v>0</v>
      </c>
      <c r="AF40" s="31">
        <f t="shared" si="3"/>
        <v>0</v>
      </c>
      <c r="AG40" s="31">
        <f t="shared" si="4"/>
        <v>0</v>
      </c>
      <c r="AH40" s="31">
        <f t="shared" si="5"/>
        <v>0</v>
      </c>
      <c r="AI40" s="31">
        <f t="shared" si="6"/>
        <v>0</v>
      </c>
      <c r="AJ40" s="52">
        <f t="shared" si="7"/>
        <v>0</v>
      </c>
      <c r="AK40" s="51">
        <f t="shared" si="8"/>
        <v>0</v>
      </c>
      <c r="AL40" s="31">
        <f t="shared" si="9"/>
        <v>0</v>
      </c>
      <c r="AM40" s="31">
        <f t="shared" si="10"/>
        <v>0</v>
      </c>
      <c r="AN40" s="31">
        <f t="shared" si="11"/>
        <v>0</v>
      </c>
      <c r="AO40" s="31">
        <f t="shared" si="12"/>
        <v>0</v>
      </c>
      <c r="AP40" s="31">
        <f t="shared" si="13"/>
        <v>0</v>
      </c>
      <c r="AQ40" s="31">
        <f t="shared" si="14"/>
        <v>0</v>
      </c>
      <c r="AR40" s="31">
        <f t="shared" si="15"/>
        <v>0</v>
      </c>
      <c r="AS40" s="31">
        <f t="shared" si="16"/>
        <v>0</v>
      </c>
      <c r="AT40" s="31">
        <f t="shared" si="17"/>
        <v>0</v>
      </c>
      <c r="AU40" s="31">
        <f t="shared" si="18"/>
        <v>0</v>
      </c>
      <c r="AV40" s="31">
        <f t="shared" si="19"/>
        <v>0</v>
      </c>
      <c r="AW40" s="52">
        <f t="shared" si="20"/>
        <v>0</v>
      </c>
      <c r="AX40" s="56">
        <f t="shared" si="21"/>
        <v>0</v>
      </c>
      <c r="AY40" s="56">
        <f t="shared" si="22"/>
        <v>0</v>
      </c>
      <c r="BA40" s="51">
        <f t="shared" si="23"/>
        <v>0</v>
      </c>
      <c r="BB40" s="52">
        <f t="shared" si="24"/>
        <v>0</v>
      </c>
      <c r="BC40" s="51">
        <f t="shared" si="25"/>
        <v>0</v>
      </c>
      <c r="BD40" s="31">
        <f t="shared" si="26"/>
        <v>0</v>
      </c>
      <c r="BE40" s="31">
        <f t="shared" si="27"/>
        <v>0</v>
      </c>
      <c r="BF40" s="31">
        <f t="shared" si="28"/>
        <v>0</v>
      </c>
      <c r="BG40" s="52">
        <f t="shared" si="29"/>
        <v>0</v>
      </c>
      <c r="BH40" s="51">
        <f t="shared" si="30"/>
        <v>0</v>
      </c>
      <c r="BI40" s="52">
        <f t="shared" si="31"/>
        <v>0</v>
      </c>
      <c r="BJ40" s="51">
        <f t="shared" si="32"/>
        <v>0</v>
      </c>
      <c r="BK40" s="52">
        <f t="shared" si="33"/>
        <v>0</v>
      </c>
      <c r="BL40" s="51">
        <f t="shared" si="34"/>
        <v>0</v>
      </c>
      <c r="BM40" s="31">
        <f t="shared" si="35"/>
        <v>0</v>
      </c>
      <c r="BN40" s="52">
        <f t="shared" si="36"/>
        <v>0</v>
      </c>
      <c r="BO40" s="51">
        <f t="shared" si="37"/>
        <v>0</v>
      </c>
      <c r="BP40" s="31">
        <f t="shared" si="38"/>
        <v>0</v>
      </c>
      <c r="BQ40" s="52">
        <f t="shared" si="39"/>
        <v>0</v>
      </c>
      <c r="BR40" s="52">
        <f t="shared" si="40"/>
        <v>0</v>
      </c>
    </row>
    <row r="41" spans="1:70" ht="39.75" customHeight="1">
      <c r="A41" s="5">
        <v>31</v>
      </c>
      <c r="B41" s="6"/>
      <c r="C41" s="79"/>
      <c r="D41" s="79"/>
      <c r="E41" s="7"/>
      <c r="F41" s="7"/>
      <c r="G41" s="80"/>
      <c r="H41" s="107">
        <f t="shared" si="42"/>
      </c>
      <c r="I41" s="81"/>
      <c r="J41" s="107">
        <f t="shared" si="43"/>
      </c>
      <c r="K41" s="159"/>
      <c r="L41" s="160"/>
      <c r="M41" s="45"/>
      <c r="N41" s="162"/>
      <c r="O41" s="163"/>
      <c r="P41" s="163"/>
      <c r="Q41" s="163"/>
      <c r="R41" s="164"/>
      <c r="S41" s="83"/>
      <c r="T41" s="9"/>
      <c r="U41" s="9">
        <f t="shared" si="44"/>
        <v>0</v>
      </c>
      <c r="V41" s="18">
        <f t="shared" si="41"/>
        <v>0</v>
      </c>
      <c r="W41" s="32"/>
      <c r="X41" s="136"/>
      <c r="Y41" s="138"/>
      <c r="Z41" s="27">
        <v>6</v>
      </c>
      <c r="AA41" s="28" t="s">
        <v>67</v>
      </c>
      <c r="AB41" s="104">
        <f>BF$111</f>
        <v>0</v>
      </c>
      <c r="AD41" s="51">
        <f t="shared" si="1"/>
        <v>0</v>
      </c>
      <c r="AE41" s="31">
        <f t="shared" si="2"/>
        <v>0</v>
      </c>
      <c r="AF41" s="31">
        <f t="shared" si="3"/>
        <v>0</v>
      </c>
      <c r="AG41" s="31">
        <f t="shared" si="4"/>
        <v>0</v>
      </c>
      <c r="AH41" s="31">
        <f t="shared" si="5"/>
        <v>0</v>
      </c>
      <c r="AI41" s="31">
        <f t="shared" si="6"/>
        <v>0</v>
      </c>
      <c r="AJ41" s="52">
        <f t="shared" si="7"/>
        <v>0</v>
      </c>
      <c r="AK41" s="51">
        <f t="shared" si="8"/>
        <v>0</v>
      </c>
      <c r="AL41" s="31">
        <f t="shared" si="9"/>
        <v>0</v>
      </c>
      <c r="AM41" s="31">
        <f t="shared" si="10"/>
        <v>0</v>
      </c>
      <c r="AN41" s="31">
        <f t="shared" si="11"/>
        <v>0</v>
      </c>
      <c r="AO41" s="31">
        <f t="shared" si="12"/>
        <v>0</v>
      </c>
      <c r="AP41" s="31">
        <f t="shared" si="13"/>
        <v>0</v>
      </c>
      <c r="AQ41" s="31">
        <f t="shared" si="14"/>
        <v>0</v>
      </c>
      <c r="AR41" s="31">
        <f t="shared" si="15"/>
        <v>0</v>
      </c>
      <c r="AS41" s="31">
        <f t="shared" si="16"/>
        <v>0</v>
      </c>
      <c r="AT41" s="31">
        <f t="shared" si="17"/>
        <v>0</v>
      </c>
      <c r="AU41" s="31">
        <f t="shared" si="18"/>
        <v>0</v>
      </c>
      <c r="AV41" s="31">
        <f t="shared" si="19"/>
        <v>0</v>
      </c>
      <c r="AW41" s="52">
        <f t="shared" si="20"/>
        <v>0</v>
      </c>
      <c r="AX41" s="56">
        <f t="shared" si="21"/>
        <v>0</v>
      </c>
      <c r="AY41" s="56">
        <f t="shared" si="22"/>
        <v>0</v>
      </c>
      <c r="BA41" s="51">
        <f t="shared" si="23"/>
        <v>0</v>
      </c>
      <c r="BB41" s="52">
        <f t="shared" si="24"/>
        <v>0</v>
      </c>
      <c r="BC41" s="51">
        <f t="shared" si="25"/>
        <v>0</v>
      </c>
      <c r="BD41" s="31">
        <f t="shared" si="26"/>
        <v>0</v>
      </c>
      <c r="BE41" s="31">
        <f t="shared" si="27"/>
        <v>0</v>
      </c>
      <c r="BF41" s="31">
        <f t="shared" si="28"/>
        <v>0</v>
      </c>
      <c r="BG41" s="52">
        <f t="shared" si="29"/>
        <v>0</v>
      </c>
      <c r="BH41" s="51">
        <f t="shared" si="30"/>
        <v>0</v>
      </c>
      <c r="BI41" s="52">
        <f t="shared" si="31"/>
        <v>0</v>
      </c>
      <c r="BJ41" s="51">
        <f t="shared" si="32"/>
        <v>0</v>
      </c>
      <c r="BK41" s="52">
        <f t="shared" si="33"/>
        <v>0</v>
      </c>
      <c r="BL41" s="51">
        <f t="shared" si="34"/>
        <v>0</v>
      </c>
      <c r="BM41" s="31">
        <f t="shared" si="35"/>
        <v>0</v>
      </c>
      <c r="BN41" s="52">
        <f t="shared" si="36"/>
        <v>0</v>
      </c>
      <c r="BO41" s="51">
        <f t="shared" si="37"/>
        <v>0</v>
      </c>
      <c r="BP41" s="31">
        <f t="shared" si="38"/>
        <v>0</v>
      </c>
      <c r="BQ41" s="52">
        <f t="shared" si="39"/>
        <v>0</v>
      </c>
      <c r="BR41" s="52">
        <f t="shared" si="40"/>
        <v>0</v>
      </c>
    </row>
    <row r="42" spans="1:70" ht="39.75" customHeight="1">
      <c r="A42" s="5">
        <v>32</v>
      </c>
      <c r="B42" s="6"/>
      <c r="C42" s="79"/>
      <c r="D42" s="79"/>
      <c r="E42" s="7"/>
      <c r="F42" s="7"/>
      <c r="G42" s="80"/>
      <c r="H42" s="107">
        <f t="shared" si="42"/>
      </c>
      <c r="I42" s="81"/>
      <c r="J42" s="107">
        <f t="shared" si="43"/>
      </c>
      <c r="K42" s="159"/>
      <c r="L42" s="160"/>
      <c r="M42" s="45"/>
      <c r="N42" s="162"/>
      <c r="O42" s="163"/>
      <c r="P42" s="163"/>
      <c r="Q42" s="163"/>
      <c r="R42" s="164"/>
      <c r="S42" s="83"/>
      <c r="T42" s="9"/>
      <c r="U42" s="9">
        <f t="shared" si="44"/>
        <v>0</v>
      </c>
      <c r="V42" s="18">
        <f t="shared" si="41"/>
        <v>0</v>
      </c>
      <c r="W42" s="32"/>
      <c r="X42" s="141"/>
      <c r="Y42" s="166"/>
      <c r="Z42" s="27">
        <v>7</v>
      </c>
      <c r="AA42" s="28" t="s">
        <v>68</v>
      </c>
      <c r="AB42" s="104">
        <f>BG$111</f>
        <v>0</v>
      </c>
      <c r="AD42" s="51">
        <f t="shared" si="1"/>
        <v>0</v>
      </c>
      <c r="AE42" s="31">
        <f t="shared" si="2"/>
        <v>0</v>
      </c>
      <c r="AF42" s="31">
        <f t="shared" si="3"/>
        <v>0</v>
      </c>
      <c r="AG42" s="31">
        <f t="shared" si="4"/>
        <v>0</v>
      </c>
      <c r="AH42" s="31">
        <f t="shared" si="5"/>
        <v>0</v>
      </c>
      <c r="AI42" s="31">
        <f t="shared" si="6"/>
        <v>0</v>
      </c>
      <c r="AJ42" s="52">
        <f t="shared" si="7"/>
        <v>0</v>
      </c>
      <c r="AK42" s="51">
        <f t="shared" si="8"/>
        <v>0</v>
      </c>
      <c r="AL42" s="31">
        <f t="shared" si="9"/>
        <v>0</v>
      </c>
      <c r="AM42" s="31">
        <f t="shared" si="10"/>
        <v>0</v>
      </c>
      <c r="AN42" s="31">
        <f t="shared" si="11"/>
        <v>0</v>
      </c>
      <c r="AO42" s="31">
        <f t="shared" si="12"/>
        <v>0</v>
      </c>
      <c r="AP42" s="31">
        <f t="shared" si="13"/>
        <v>0</v>
      </c>
      <c r="AQ42" s="31">
        <f t="shared" si="14"/>
        <v>0</v>
      </c>
      <c r="AR42" s="31">
        <f t="shared" si="15"/>
        <v>0</v>
      </c>
      <c r="AS42" s="31">
        <f t="shared" si="16"/>
        <v>0</v>
      </c>
      <c r="AT42" s="31">
        <f t="shared" si="17"/>
        <v>0</v>
      </c>
      <c r="AU42" s="31">
        <f t="shared" si="18"/>
        <v>0</v>
      </c>
      <c r="AV42" s="31">
        <f t="shared" si="19"/>
        <v>0</v>
      </c>
      <c r="AW42" s="52">
        <f t="shared" si="20"/>
        <v>0</v>
      </c>
      <c r="AX42" s="56">
        <f t="shared" si="21"/>
        <v>0</v>
      </c>
      <c r="AY42" s="56">
        <f t="shared" si="22"/>
        <v>0</v>
      </c>
      <c r="BA42" s="51">
        <f t="shared" si="23"/>
        <v>0</v>
      </c>
      <c r="BB42" s="52">
        <f t="shared" si="24"/>
        <v>0</v>
      </c>
      <c r="BC42" s="51">
        <f t="shared" si="25"/>
        <v>0</v>
      </c>
      <c r="BD42" s="31">
        <f t="shared" si="26"/>
        <v>0</v>
      </c>
      <c r="BE42" s="31">
        <f t="shared" si="27"/>
        <v>0</v>
      </c>
      <c r="BF42" s="31">
        <f t="shared" si="28"/>
        <v>0</v>
      </c>
      <c r="BG42" s="52">
        <f t="shared" si="29"/>
        <v>0</v>
      </c>
      <c r="BH42" s="51">
        <f t="shared" si="30"/>
        <v>0</v>
      </c>
      <c r="BI42" s="52">
        <f t="shared" si="31"/>
        <v>0</v>
      </c>
      <c r="BJ42" s="51">
        <f t="shared" si="32"/>
        <v>0</v>
      </c>
      <c r="BK42" s="52">
        <f t="shared" si="33"/>
        <v>0</v>
      </c>
      <c r="BL42" s="51">
        <f t="shared" si="34"/>
        <v>0</v>
      </c>
      <c r="BM42" s="31">
        <f t="shared" si="35"/>
        <v>0</v>
      </c>
      <c r="BN42" s="52">
        <f t="shared" si="36"/>
        <v>0</v>
      </c>
      <c r="BO42" s="51">
        <f t="shared" si="37"/>
        <v>0</v>
      </c>
      <c r="BP42" s="31">
        <f t="shared" si="38"/>
        <v>0</v>
      </c>
      <c r="BQ42" s="52">
        <f t="shared" si="39"/>
        <v>0</v>
      </c>
      <c r="BR42" s="52">
        <f t="shared" si="40"/>
        <v>0</v>
      </c>
    </row>
    <row r="43" spans="1:70" ht="39.75" customHeight="1">
      <c r="A43" s="5">
        <v>33</v>
      </c>
      <c r="B43" s="6"/>
      <c r="C43" s="79"/>
      <c r="D43" s="79"/>
      <c r="E43" s="7"/>
      <c r="F43" s="7"/>
      <c r="G43" s="80"/>
      <c r="H43" s="107">
        <f aca="true" t="shared" si="45" ref="H43:H74">IF(G43="","",VLOOKUP(G43,$Z$11:$AA$32,2,FALSE))</f>
      </c>
      <c r="I43" s="81"/>
      <c r="J43" s="107">
        <f aca="true" t="shared" si="46" ref="J43:J74">IF(I43="","",VLOOKUP(I43,$Z$36:$AA$53,2,FALSE))</f>
      </c>
      <c r="K43" s="159"/>
      <c r="L43" s="160"/>
      <c r="M43" s="45"/>
      <c r="N43" s="162"/>
      <c r="O43" s="163"/>
      <c r="P43" s="163"/>
      <c r="Q43" s="163"/>
      <c r="R43" s="164"/>
      <c r="S43" s="83"/>
      <c r="T43" s="9"/>
      <c r="U43" s="9">
        <f t="shared" si="44"/>
        <v>0</v>
      </c>
      <c r="V43" s="18">
        <f t="shared" si="41"/>
        <v>0</v>
      </c>
      <c r="W43" s="32"/>
      <c r="X43" s="140" t="s">
        <v>69</v>
      </c>
      <c r="Y43" s="165" t="s">
        <v>70</v>
      </c>
      <c r="Z43" s="27">
        <v>8</v>
      </c>
      <c r="AA43" s="28" t="s">
        <v>71</v>
      </c>
      <c r="AB43" s="104">
        <f>BH$111</f>
        <v>0</v>
      </c>
      <c r="AD43" s="51">
        <f aca="true" t="shared" si="47" ref="AD43:AD74">IF($G43="a",$U43,0)</f>
        <v>0</v>
      </c>
      <c r="AE43" s="31">
        <f aca="true" t="shared" si="48" ref="AE43:AE74">IF($G43="b",$U43,0)</f>
        <v>0</v>
      </c>
      <c r="AF43" s="31">
        <f aca="true" t="shared" si="49" ref="AF43:AF74">IF($G43="c",$U43,0)</f>
        <v>0</v>
      </c>
      <c r="AG43" s="31">
        <f aca="true" t="shared" si="50" ref="AG43:AG74">IF($G43="d",$U43,0)</f>
        <v>0</v>
      </c>
      <c r="AH43" s="31">
        <f aca="true" t="shared" si="51" ref="AH43:AH74">IF($G43="e",$U43,0)</f>
        <v>0</v>
      </c>
      <c r="AI43" s="31">
        <f aca="true" t="shared" si="52" ref="AI43:AI74">IF($G43="f",$U43,0)</f>
        <v>0</v>
      </c>
      <c r="AJ43" s="52">
        <f aca="true" t="shared" si="53" ref="AJ43:AJ74">IF($G43="g",$U43,0)</f>
        <v>0</v>
      </c>
      <c r="AK43" s="51">
        <f aca="true" t="shared" si="54" ref="AK43:AK74">IF($G43="h",$U43,0)</f>
        <v>0</v>
      </c>
      <c r="AL43" s="31">
        <f aca="true" t="shared" si="55" ref="AL43:AL74">IF($G43="i",$U43,0)</f>
        <v>0</v>
      </c>
      <c r="AM43" s="31">
        <f aca="true" t="shared" si="56" ref="AM43:AM74">IF($G43="j",$U43,0)</f>
        <v>0</v>
      </c>
      <c r="AN43" s="31">
        <f aca="true" t="shared" si="57" ref="AN43:AN74">IF($G43="k",$U43,0)</f>
        <v>0</v>
      </c>
      <c r="AO43" s="31">
        <f aca="true" t="shared" si="58" ref="AO43:AO74">IF($G43="l",$U43,0)</f>
        <v>0</v>
      </c>
      <c r="AP43" s="31">
        <f aca="true" t="shared" si="59" ref="AP43:AP74">IF($G43="m",$U43,0)</f>
        <v>0</v>
      </c>
      <c r="AQ43" s="31">
        <f aca="true" t="shared" si="60" ref="AQ43:AQ74">IF($G43="n",$U43,0)</f>
        <v>0</v>
      </c>
      <c r="AR43" s="31">
        <f aca="true" t="shared" si="61" ref="AR43:AR74">IF($G43="o",$U43,0)</f>
        <v>0</v>
      </c>
      <c r="AS43" s="31">
        <f aca="true" t="shared" si="62" ref="AS43:AS74">IF($G43="p",$U43,0)</f>
        <v>0</v>
      </c>
      <c r="AT43" s="31">
        <f aca="true" t="shared" si="63" ref="AT43:AT74">IF($G43="q",$U43,0)</f>
        <v>0</v>
      </c>
      <c r="AU43" s="31">
        <f aca="true" t="shared" si="64" ref="AU43:AU74">IF($G43="r",$U43,0)</f>
        <v>0</v>
      </c>
      <c r="AV43" s="31">
        <f aca="true" t="shared" si="65" ref="AV43:AV74">IF($G43="s",$U43,0)</f>
        <v>0</v>
      </c>
      <c r="AW43" s="52">
        <f aca="true" t="shared" si="66" ref="AW43:AW74">IF($G43="t",$U43,0)</f>
        <v>0</v>
      </c>
      <c r="AX43" s="56">
        <f aca="true" t="shared" si="67" ref="AX43:AX74">IF($G43="u",$U43,0)</f>
        <v>0</v>
      </c>
      <c r="AY43" s="56">
        <f aca="true" t="shared" si="68" ref="AY43:AY74">IF($G43="v",$U43,0)</f>
        <v>0</v>
      </c>
      <c r="BA43" s="51">
        <f aca="true" t="shared" si="69" ref="BA43:BA74">IF($I43=1,$U43,0)</f>
        <v>0</v>
      </c>
      <c r="BB43" s="52">
        <f aca="true" t="shared" si="70" ref="BB43:BB74">IF($I43=2,$U43,0)</f>
        <v>0</v>
      </c>
      <c r="BC43" s="51">
        <f aca="true" t="shared" si="71" ref="BC43:BC74">IF($I43=3,$U43,0)</f>
        <v>0</v>
      </c>
      <c r="BD43" s="31">
        <f aca="true" t="shared" si="72" ref="BD43:BD74">IF($I43=4,$U43,0)</f>
        <v>0</v>
      </c>
      <c r="BE43" s="31">
        <f aca="true" t="shared" si="73" ref="BE43:BE74">IF($I43=5,$U43,0)</f>
        <v>0</v>
      </c>
      <c r="BF43" s="31">
        <f aca="true" t="shared" si="74" ref="BF43:BF74">IF($I43=6,$U43,0)</f>
        <v>0</v>
      </c>
      <c r="BG43" s="52">
        <f aca="true" t="shared" si="75" ref="BG43:BG74">IF($I43=7,$U43,0)</f>
        <v>0</v>
      </c>
      <c r="BH43" s="51">
        <f aca="true" t="shared" si="76" ref="BH43:BH74">IF($I43=8,$U43,0)</f>
        <v>0</v>
      </c>
      <c r="BI43" s="52">
        <f aca="true" t="shared" si="77" ref="BI43:BI74">IF($I43=9,$U43,0)</f>
        <v>0</v>
      </c>
      <c r="BJ43" s="51">
        <f aca="true" t="shared" si="78" ref="BJ43:BJ74">IF($I43=10,$U43,0)</f>
        <v>0</v>
      </c>
      <c r="BK43" s="52">
        <f aca="true" t="shared" si="79" ref="BK43:BK74">IF($I43=11,$U43,0)</f>
        <v>0</v>
      </c>
      <c r="BL43" s="51">
        <f aca="true" t="shared" si="80" ref="BL43:BL74">IF($I43=12,$U43,0)</f>
        <v>0</v>
      </c>
      <c r="BM43" s="31">
        <f aca="true" t="shared" si="81" ref="BM43:BM74">IF($I43=13,$U43,0)</f>
        <v>0</v>
      </c>
      <c r="BN43" s="52">
        <f aca="true" t="shared" si="82" ref="BN43:BN74">IF($I43=14,$U43,0)</f>
        <v>0</v>
      </c>
      <c r="BO43" s="51">
        <f aca="true" t="shared" si="83" ref="BO43:BO74">IF($I43=15,$U43,0)</f>
        <v>0</v>
      </c>
      <c r="BP43" s="31">
        <f aca="true" t="shared" si="84" ref="BP43:BP74">IF($I43=16,$U43,0)</f>
        <v>0</v>
      </c>
      <c r="BQ43" s="52">
        <f aca="true" t="shared" si="85" ref="BQ43:BQ74">IF($I43=17,$U43,0)</f>
        <v>0</v>
      </c>
      <c r="BR43" s="52">
        <f aca="true" t="shared" si="86" ref="BR43:BR74">IF($I43=18,$U43,0)</f>
        <v>0</v>
      </c>
    </row>
    <row r="44" spans="1:70" ht="39.75" customHeight="1">
      <c r="A44" s="5">
        <v>34</v>
      </c>
      <c r="B44" s="6"/>
      <c r="C44" s="79"/>
      <c r="D44" s="79"/>
      <c r="E44" s="7"/>
      <c r="F44" s="7"/>
      <c r="G44" s="80"/>
      <c r="H44" s="107">
        <f t="shared" si="45"/>
      </c>
      <c r="I44" s="81"/>
      <c r="J44" s="107">
        <f t="shared" si="46"/>
      </c>
      <c r="K44" s="159"/>
      <c r="L44" s="160"/>
      <c r="M44" s="45"/>
      <c r="N44" s="162"/>
      <c r="O44" s="163"/>
      <c r="P44" s="163"/>
      <c r="Q44" s="163"/>
      <c r="R44" s="164"/>
      <c r="S44" s="83"/>
      <c r="T44" s="9"/>
      <c r="U44" s="9">
        <f t="shared" si="44"/>
        <v>0</v>
      </c>
      <c r="V44" s="18">
        <f aca="true" t="shared" si="87" ref="V44:V75">IF(U44=0,0,V43+U44)</f>
        <v>0</v>
      </c>
      <c r="W44" s="32"/>
      <c r="X44" s="141"/>
      <c r="Y44" s="166"/>
      <c r="Z44" s="27">
        <v>9</v>
      </c>
      <c r="AA44" s="28" t="s">
        <v>73</v>
      </c>
      <c r="AB44" s="104">
        <f>BI$111</f>
        <v>0</v>
      </c>
      <c r="AD44" s="51">
        <f t="shared" si="47"/>
        <v>0</v>
      </c>
      <c r="AE44" s="31">
        <f t="shared" si="48"/>
        <v>0</v>
      </c>
      <c r="AF44" s="31">
        <f t="shared" si="49"/>
        <v>0</v>
      </c>
      <c r="AG44" s="31">
        <f t="shared" si="50"/>
        <v>0</v>
      </c>
      <c r="AH44" s="31">
        <f t="shared" si="51"/>
        <v>0</v>
      </c>
      <c r="AI44" s="31">
        <f t="shared" si="52"/>
        <v>0</v>
      </c>
      <c r="AJ44" s="52">
        <f t="shared" si="53"/>
        <v>0</v>
      </c>
      <c r="AK44" s="51">
        <f t="shared" si="54"/>
        <v>0</v>
      </c>
      <c r="AL44" s="31">
        <f t="shared" si="55"/>
        <v>0</v>
      </c>
      <c r="AM44" s="31">
        <f t="shared" si="56"/>
        <v>0</v>
      </c>
      <c r="AN44" s="31">
        <f t="shared" si="57"/>
        <v>0</v>
      </c>
      <c r="AO44" s="31">
        <f t="shared" si="58"/>
        <v>0</v>
      </c>
      <c r="AP44" s="31">
        <f t="shared" si="59"/>
        <v>0</v>
      </c>
      <c r="AQ44" s="31">
        <f t="shared" si="60"/>
        <v>0</v>
      </c>
      <c r="AR44" s="31">
        <f t="shared" si="61"/>
        <v>0</v>
      </c>
      <c r="AS44" s="31">
        <f t="shared" si="62"/>
        <v>0</v>
      </c>
      <c r="AT44" s="31">
        <f t="shared" si="63"/>
        <v>0</v>
      </c>
      <c r="AU44" s="31">
        <f t="shared" si="64"/>
        <v>0</v>
      </c>
      <c r="AV44" s="31">
        <f t="shared" si="65"/>
        <v>0</v>
      </c>
      <c r="AW44" s="52">
        <f t="shared" si="66"/>
        <v>0</v>
      </c>
      <c r="AX44" s="56">
        <f t="shared" si="67"/>
        <v>0</v>
      </c>
      <c r="AY44" s="56">
        <f t="shared" si="68"/>
        <v>0</v>
      </c>
      <c r="BA44" s="51">
        <f t="shared" si="69"/>
        <v>0</v>
      </c>
      <c r="BB44" s="52">
        <f t="shared" si="70"/>
        <v>0</v>
      </c>
      <c r="BC44" s="51">
        <f t="shared" si="71"/>
        <v>0</v>
      </c>
      <c r="BD44" s="31">
        <f t="shared" si="72"/>
        <v>0</v>
      </c>
      <c r="BE44" s="31">
        <f t="shared" si="73"/>
        <v>0</v>
      </c>
      <c r="BF44" s="31">
        <f t="shared" si="74"/>
        <v>0</v>
      </c>
      <c r="BG44" s="52">
        <f t="shared" si="75"/>
        <v>0</v>
      </c>
      <c r="BH44" s="51">
        <f t="shared" si="76"/>
        <v>0</v>
      </c>
      <c r="BI44" s="52">
        <f t="shared" si="77"/>
        <v>0</v>
      </c>
      <c r="BJ44" s="51">
        <f t="shared" si="78"/>
        <v>0</v>
      </c>
      <c r="BK44" s="52">
        <f t="shared" si="79"/>
        <v>0</v>
      </c>
      <c r="BL44" s="51">
        <f t="shared" si="80"/>
        <v>0</v>
      </c>
      <c r="BM44" s="31">
        <f t="shared" si="81"/>
        <v>0</v>
      </c>
      <c r="BN44" s="52">
        <f t="shared" si="82"/>
        <v>0</v>
      </c>
      <c r="BO44" s="51">
        <f t="shared" si="83"/>
        <v>0</v>
      </c>
      <c r="BP44" s="31">
        <f t="shared" si="84"/>
        <v>0</v>
      </c>
      <c r="BQ44" s="52">
        <f t="shared" si="85"/>
        <v>0</v>
      </c>
      <c r="BR44" s="52">
        <f t="shared" si="86"/>
        <v>0</v>
      </c>
    </row>
    <row r="45" spans="1:70" ht="39.75" customHeight="1">
      <c r="A45" s="5">
        <v>35</v>
      </c>
      <c r="B45" s="6"/>
      <c r="C45" s="79"/>
      <c r="D45" s="79"/>
      <c r="E45" s="7"/>
      <c r="F45" s="7"/>
      <c r="G45" s="80"/>
      <c r="H45" s="107">
        <f t="shared" si="45"/>
      </c>
      <c r="I45" s="81"/>
      <c r="J45" s="107">
        <f t="shared" si="46"/>
      </c>
      <c r="K45" s="159"/>
      <c r="L45" s="160"/>
      <c r="M45" s="45"/>
      <c r="N45" s="162"/>
      <c r="O45" s="163"/>
      <c r="P45" s="163"/>
      <c r="Q45" s="163"/>
      <c r="R45" s="164"/>
      <c r="S45" s="83"/>
      <c r="T45" s="9"/>
      <c r="U45" s="9">
        <f t="shared" si="44"/>
        <v>0</v>
      </c>
      <c r="V45" s="18">
        <f t="shared" si="87"/>
        <v>0</v>
      </c>
      <c r="W45" s="32"/>
      <c r="X45" s="140" t="s">
        <v>74</v>
      </c>
      <c r="Y45" s="165" t="s">
        <v>75</v>
      </c>
      <c r="Z45" s="27">
        <v>10</v>
      </c>
      <c r="AA45" s="28" t="s">
        <v>76</v>
      </c>
      <c r="AB45" s="104">
        <f>BJ$111</f>
        <v>0</v>
      </c>
      <c r="AD45" s="51">
        <f t="shared" si="47"/>
        <v>0</v>
      </c>
      <c r="AE45" s="31">
        <f t="shared" si="48"/>
        <v>0</v>
      </c>
      <c r="AF45" s="31">
        <f t="shared" si="49"/>
        <v>0</v>
      </c>
      <c r="AG45" s="31">
        <f t="shared" si="50"/>
        <v>0</v>
      </c>
      <c r="AH45" s="31">
        <f t="shared" si="51"/>
        <v>0</v>
      </c>
      <c r="AI45" s="31">
        <f t="shared" si="52"/>
        <v>0</v>
      </c>
      <c r="AJ45" s="52">
        <f t="shared" si="53"/>
        <v>0</v>
      </c>
      <c r="AK45" s="51">
        <f t="shared" si="54"/>
        <v>0</v>
      </c>
      <c r="AL45" s="31">
        <f t="shared" si="55"/>
        <v>0</v>
      </c>
      <c r="AM45" s="31">
        <f t="shared" si="56"/>
        <v>0</v>
      </c>
      <c r="AN45" s="31">
        <f t="shared" si="57"/>
        <v>0</v>
      </c>
      <c r="AO45" s="31">
        <f t="shared" si="58"/>
        <v>0</v>
      </c>
      <c r="AP45" s="31">
        <f t="shared" si="59"/>
        <v>0</v>
      </c>
      <c r="AQ45" s="31">
        <f t="shared" si="60"/>
        <v>0</v>
      </c>
      <c r="AR45" s="31">
        <f t="shared" si="61"/>
        <v>0</v>
      </c>
      <c r="AS45" s="31">
        <f t="shared" si="62"/>
        <v>0</v>
      </c>
      <c r="AT45" s="31">
        <f t="shared" si="63"/>
        <v>0</v>
      </c>
      <c r="AU45" s="31">
        <f t="shared" si="64"/>
        <v>0</v>
      </c>
      <c r="AV45" s="31">
        <f t="shared" si="65"/>
        <v>0</v>
      </c>
      <c r="AW45" s="52">
        <f t="shared" si="66"/>
        <v>0</v>
      </c>
      <c r="AX45" s="56">
        <f t="shared" si="67"/>
        <v>0</v>
      </c>
      <c r="AY45" s="56">
        <f t="shared" si="68"/>
        <v>0</v>
      </c>
      <c r="BA45" s="51">
        <f t="shared" si="69"/>
        <v>0</v>
      </c>
      <c r="BB45" s="52">
        <f t="shared" si="70"/>
        <v>0</v>
      </c>
      <c r="BC45" s="51">
        <f t="shared" si="71"/>
        <v>0</v>
      </c>
      <c r="BD45" s="31">
        <f t="shared" si="72"/>
        <v>0</v>
      </c>
      <c r="BE45" s="31">
        <f t="shared" si="73"/>
        <v>0</v>
      </c>
      <c r="BF45" s="31">
        <f t="shared" si="74"/>
        <v>0</v>
      </c>
      <c r="BG45" s="52">
        <f t="shared" si="75"/>
        <v>0</v>
      </c>
      <c r="BH45" s="51">
        <f t="shared" si="76"/>
        <v>0</v>
      </c>
      <c r="BI45" s="52">
        <f t="shared" si="77"/>
        <v>0</v>
      </c>
      <c r="BJ45" s="51">
        <f t="shared" si="78"/>
        <v>0</v>
      </c>
      <c r="BK45" s="52">
        <f t="shared" si="79"/>
        <v>0</v>
      </c>
      <c r="BL45" s="51">
        <f t="shared" si="80"/>
        <v>0</v>
      </c>
      <c r="BM45" s="31">
        <f t="shared" si="81"/>
        <v>0</v>
      </c>
      <c r="BN45" s="52">
        <f t="shared" si="82"/>
        <v>0</v>
      </c>
      <c r="BO45" s="51">
        <f t="shared" si="83"/>
        <v>0</v>
      </c>
      <c r="BP45" s="31">
        <f t="shared" si="84"/>
        <v>0</v>
      </c>
      <c r="BQ45" s="52">
        <f t="shared" si="85"/>
        <v>0</v>
      </c>
      <c r="BR45" s="52">
        <f t="shared" si="86"/>
        <v>0</v>
      </c>
    </row>
    <row r="46" spans="1:70" ht="39.75" customHeight="1">
      <c r="A46" s="5">
        <v>36</v>
      </c>
      <c r="B46" s="6"/>
      <c r="C46" s="79"/>
      <c r="D46" s="79"/>
      <c r="E46" s="7"/>
      <c r="F46" s="7"/>
      <c r="G46" s="80"/>
      <c r="H46" s="107">
        <f t="shared" si="45"/>
      </c>
      <c r="I46" s="81"/>
      <c r="J46" s="107">
        <f t="shared" si="46"/>
      </c>
      <c r="K46" s="159"/>
      <c r="L46" s="160"/>
      <c r="M46" s="45"/>
      <c r="N46" s="162"/>
      <c r="O46" s="163"/>
      <c r="P46" s="163"/>
      <c r="Q46" s="163"/>
      <c r="R46" s="164"/>
      <c r="S46" s="83"/>
      <c r="T46" s="9"/>
      <c r="U46" s="9">
        <f t="shared" si="44"/>
        <v>0</v>
      </c>
      <c r="V46" s="18">
        <f t="shared" si="87"/>
        <v>0</v>
      </c>
      <c r="W46" s="32"/>
      <c r="X46" s="141"/>
      <c r="Y46" s="166"/>
      <c r="Z46" s="27">
        <v>11</v>
      </c>
      <c r="AA46" s="28" t="s">
        <v>77</v>
      </c>
      <c r="AB46" s="104">
        <f>BK$111</f>
        <v>0</v>
      </c>
      <c r="AD46" s="51">
        <f t="shared" si="47"/>
        <v>0</v>
      </c>
      <c r="AE46" s="31">
        <f t="shared" si="48"/>
        <v>0</v>
      </c>
      <c r="AF46" s="31">
        <f t="shared" si="49"/>
        <v>0</v>
      </c>
      <c r="AG46" s="31">
        <f t="shared" si="50"/>
        <v>0</v>
      </c>
      <c r="AH46" s="31">
        <f t="shared" si="51"/>
        <v>0</v>
      </c>
      <c r="AI46" s="31">
        <f t="shared" si="52"/>
        <v>0</v>
      </c>
      <c r="AJ46" s="52">
        <f t="shared" si="53"/>
        <v>0</v>
      </c>
      <c r="AK46" s="51">
        <f t="shared" si="54"/>
        <v>0</v>
      </c>
      <c r="AL46" s="31">
        <f t="shared" si="55"/>
        <v>0</v>
      </c>
      <c r="AM46" s="31">
        <f t="shared" si="56"/>
        <v>0</v>
      </c>
      <c r="AN46" s="31">
        <f t="shared" si="57"/>
        <v>0</v>
      </c>
      <c r="AO46" s="31">
        <f t="shared" si="58"/>
        <v>0</v>
      </c>
      <c r="AP46" s="31">
        <f t="shared" si="59"/>
        <v>0</v>
      </c>
      <c r="AQ46" s="31">
        <f t="shared" si="60"/>
        <v>0</v>
      </c>
      <c r="AR46" s="31">
        <f t="shared" si="61"/>
        <v>0</v>
      </c>
      <c r="AS46" s="31">
        <f t="shared" si="62"/>
        <v>0</v>
      </c>
      <c r="AT46" s="31">
        <f t="shared" si="63"/>
        <v>0</v>
      </c>
      <c r="AU46" s="31">
        <f t="shared" si="64"/>
        <v>0</v>
      </c>
      <c r="AV46" s="31">
        <f t="shared" si="65"/>
        <v>0</v>
      </c>
      <c r="AW46" s="52">
        <f t="shared" si="66"/>
        <v>0</v>
      </c>
      <c r="AX46" s="56">
        <f t="shared" si="67"/>
        <v>0</v>
      </c>
      <c r="AY46" s="56">
        <f t="shared" si="68"/>
        <v>0</v>
      </c>
      <c r="BA46" s="51">
        <f t="shared" si="69"/>
        <v>0</v>
      </c>
      <c r="BB46" s="52">
        <f t="shared" si="70"/>
        <v>0</v>
      </c>
      <c r="BC46" s="51">
        <f t="shared" si="71"/>
        <v>0</v>
      </c>
      <c r="BD46" s="31">
        <f t="shared" si="72"/>
        <v>0</v>
      </c>
      <c r="BE46" s="31">
        <f t="shared" si="73"/>
        <v>0</v>
      </c>
      <c r="BF46" s="31">
        <f t="shared" si="74"/>
        <v>0</v>
      </c>
      <c r="BG46" s="52">
        <f t="shared" si="75"/>
        <v>0</v>
      </c>
      <c r="BH46" s="51">
        <f t="shared" si="76"/>
        <v>0</v>
      </c>
      <c r="BI46" s="52">
        <f t="shared" si="77"/>
        <v>0</v>
      </c>
      <c r="BJ46" s="51">
        <f t="shared" si="78"/>
        <v>0</v>
      </c>
      <c r="BK46" s="52">
        <f t="shared" si="79"/>
        <v>0</v>
      </c>
      <c r="BL46" s="51">
        <f t="shared" si="80"/>
        <v>0</v>
      </c>
      <c r="BM46" s="31">
        <f t="shared" si="81"/>
        <v>0</v>
      </c>
      <c r="BN46" s="52">
        <f t="shared" si="82"/>
        <v>0</v>
      </c>
      <c r="BO46" s="51">
        <f t="shared" si="83"/>
        <v>0</v>
      </c>
      <c r="BP46" s="31">
        <f t="shared" si="84"/>
        <v>0</v>
      </c>
      <c r="BQ46" s="52">
        <f t="shared" si="85"/>
        <v>0</v>
      </c>
      <c r="BR46" s="52">
        <f t="shared" si="86"/>
        <v>0</v>
      </c>
    </row>
    <row r="47" spans="1:70" ht="39.75" customHeight="1">
      <c r="A47" s="5">
        <v>37</v>
      </c>
      <c r="B47" s="6"/>
      <c r="C47" s="79"/>
      <c r="D47" s="79"/>
      <c r="E47" s="7"/>
      <c r="F47" s="7"/>
      <c r="G47" s="80"/>
      <c r="H47" s="107">
        <f t="shared" si="45"/>
      </c>
      <c r="I47" s="81"/>
      <c r="J47" s="107">
        <f t="shared" si="46"/>
      </c>
      <c r="K47" s="159"/>
      <c r="L47" s="160"/>
      <c r="M47" s="45"/>
      <c r="N47" s="162"/>
      <c r="O47" s="163"/>
      <c r="P47" s="163"/>
      <c r="Q47" s="163"/>
      <c r="R47" s="164"/>
      <c r="S47" s="83"/>
      <c r="T47" s="9"/>
      <c r="U47" s="9">
        <f t="shared" si="44"/>
        <v>0</v>
      </c>
      <c r="V47" s="18">
        <f t="shared" si="87"/>
        <v>0</v>
      </c>
      <c r="W47" s="32"/>
      <c r="X47" s="140" t="s">
        <v>78</v>
      </c>
      <c r="Y47" s="165" t="s">
        <v>79</v>
      </c>
      <c r="Z47" s="27">
        <v>12</v>
      </c>
      <c r="AA47" s="28" t="s">
        <v>212</v>
      </c>
      <c r="AB47" s="104">
        <f>BL$111</f>
        <v>0</v>
      </c>
      <c r="AD47" s="51">
        <f t="shared" si="47"/>
        <v>0</v>
      </c>
      <c r="AE47" s="31">
        <f t="shared" si="48"/>
        <v>0</v>
      </c>
      <c r="AF47" s="31">
        <f t="shared" si="49"/>
        <v>0</v>
      </c>
      <c r="AG47" s="31">
        <f t="shared" si="50"/>
        <v>0</v>
      </c>
      <c r="AH47" s="31">
        <f t="shared" si="51"/>
        <v>0</v>
      </c>
      <c r="AI47" s="31">
        <f t="shared" si="52"/>
        <v>0</v>
      </c>
      <c r="AJ47" s="52">
        <f t="shared" si="53"/>
        <v>0</v>
      </c>
      <c r="AK47" s="51">
        <f t="shared" si="54"/>
        <v>0</v>
      </c>
      <c r="AL47" s="31">
        <f t="shared" si="55"/>
        <v>0</v>
      </c>
      <c r="AM47" s="31">
        <f t="shared" si="56"/>
        <v>0</v>
      </c>
      <c r="AN47" s="31">
        <f t="shared" si="57"/>
        <v>0</v>
      </c>
      <c r="AO47" s="31">
        <f t="shared" si="58"/>
        <v>0</v>
      </c>
      <c r="AP47" s="31">
        <f t="shared" si="59"/>
        <v>0</v>
      </c>
      <c r="AQ47" s="31">
        <f t="shared" si="60"/>
        <v>0</v>
      </c>
      <c r="AR47" s="31">
        <f t="shared" si="61"/>
        <v>0</v>
      </c>
      <c r="AS47" s="31">
        <f t="shared" si="62"/>
        <v>0</v>
      </c>
      <c r="AT47" s="31">
        <f t="shared" si="63"/>
        <v>0</v>
      </c>
      <c r="AU47" s="31">
        <f t="shared" si="64"/>
        <v>0</v>
      </c>
      <c r="AV47" s="31">
        <f t="shared" si="65"/>
        <v>0</v>
      </c>
      <c r="AW47" s="52">
        <f t="shared" si="66"/>
        <v>0</v>
      </c>
      <c r="AX47" s="56">
        <f t="shared" si="67"/>
        <v>0</v>
      </c>
      <c r="AY47" s="56">
        <f t="shared" si="68"/>
        <v>0</v>
      </c>
      <c r="BA47" s="51">
        <f t="shared" si="69"/>
        <v>0</v>
      </c>
      <c r="BB47" s="52">
        <f t="shared" si="70"/>
        <v>0</v>
      </c>
      <c r="BC47" s="51">
        <f t="shared" si="71"/>
        <v>0</v>
      </c>
      <c r="BD47" s="31">
        <f t="shared" si="72"/>
        <v>0</v>
      </c>
      <c r="BE47" s="31">
        <f t="shared" si="73"/>
        <v>0</v>
      </c>
      <c r="BF47" s="31">
        <f t="shared" si="74"/>
        <v>0</v>
      </c>
      <c r="BG47" s="52">
        <f t="shared" si="75"/>
        <v>0</v>
      </c>
      <c r="BH47" s="51">
        <f t="shared" si="76"/>
        <v>0</v>
      </c>
      <c r="BI47" s="52">
        <f t="shared" si="77"/>
        <v>0</v>
      </c>
      <c r="BJ47" s="51">
        <f t="shared" si="78"/>
        <v>0</v>
      </c>
      <c r="BK47" s="52">
        <f t="shared" si="79"/>
        <v>0</v>
      </c>
      <c r="BL47" s="51">
        <f t="shared" si="80"/>
        <v>0</v>
      </c>
      <c r="BM47" s="31">
        <f t="shared" si="81"/>
        <v>0</v>
      </c>
      <c r="BN47" s="52">
        <f t="shared" si="82"/>
        <v>0</v>
      </c>
      <c r="BO47" s="51">
        <f t="shared" si="83"/>
        <v>0</v>
      </c>
      <c r="BP47" s="31">
        <f t="shared" si="84"/>
        <v>0</v>
      </c>
      <c r="BQ47" s="52">
        <f t="shared" si="85"/>
        <v>0</v>
      </c>
      <c r="BR47" s="52">
        <f t="shared" si="86"/>
        <v>0</v>
      </c>
    </row>
    <row r="48" spans="1:70" ht="39.75" customHeight="1">
      <c r="A48" s="5">
        <v>38</v>
      </c>
      <c r="B48" s="6"/>
      <c r="C48" s="79"/>
      <c r="D48" s="79"/>
      <c r="E48" s="7"/>
      <c r="F48" s="7"/>
      <c r="G48" s="80"/>
      <c r="H48" s="107">
        <f t="shared" si="45"/>
      </c>
      <c r="I48" s="81"/>
      <c r="J48" s="107">
        <f t="shared" si="46"/>
      </c>
      <c r="K48" s="159"/>
      <c r="L48" s="160"/>
      <c r="M48" s="45"/>
      <c r="N48" s="162"/>
      <c r="O48" s="163"/>
      <c r="P48" s="163"/>
      <c r="Q48" s="163"/>
      <c r="R48" s="164"/>
      <c r="S48" s="83"/>
      <c r="T48" s="9"/>
      <c r="U48" s="9">
        <f aca="true" t="shared" si="88" ref="U48:U79">ROUND(S48*T48,1)</f>
        <v>0</v>
      </c>
      <c r="V48" s="18">
        <f t="shared" si="87"/>
        <v>0</v>
      </c>
      <c r="W48" s="32"/>
      <c r="X48" s="136"/>
      <c r="Y48" s="138"/>
      <c r="Z48" s="27">
        <v>13</v>
      </c>
      <c r="AA48" s="28" t="s">
        <v>213</v>
      </c>
      <c r="AB48" s="104">
        <f>BM$111</f>
        <v>0</v>
      </c>
      <c r="AD48" s="51">
        <f t="shared" si="47"/>
        <v>0</v>
      </c>
      <c r="AE48" s="31">
        <f t="shared" si="48"/>
        <v>0</v>
      </c>
      <c r="AF48" s="31">
        <f t="shared" si="49"/>
        <v>0</v>
      </c>
      <c r="AG48" s="31">
        <f t="shared" si="50"/>
        <v>0</v>
      </c>
      <c r="AH48" s="31">
        <f t="shared" si="51"/>
        <v>0</v>
      </c>
      <c r="AI48" s="31">
        <f t="shared" si="52"/>
        <v>0</v>
      </c>
      <c r="AJ48" s="52">
        <f t="shared" si="53"/>
        <v>0</v>
      </c>
      <c r="AK48" s="51">
        <f t="shared" si="54"/>
        <v>0</v>
      </c>
      <c r="AL48" s="31">
        <f t="shared" si="55"/>
        <v>0</v>
      </c>
      <c r="AM48" s="31">
        <f t="shared" si="56"/>
        <v>0</v>
      </c>
      <c r="AN48" s="31">
        <f t="shared" si="57"/>
        <v>0</v>
      </c>
      <c r="AO48" s="31">
        <f t="shared" si="58"/>
        <v>0</v>
      </c>
      <c r="AP48" s="31">
        <f t="shared" si="59"/>
        <v>0</v>
      </c>
      <c r="AQ48" s="31">
        <f t="shared" si="60"/>
        <v>0</v>
      </c>
      <c r="AR48" s="31">
        <f t="shared" si="61"/>
        <v>0</v>
      </c>
      <c r="AS48" s="31">
        <f t="shared" si="62"/>
        <v>0</v>
      </c>
      <c r="AT48" s="31">
        <f t="shared" si="63"/>
        <v>0</v>
      </c>
      <c r="AU48" s="31">
        <f t="shared" si="64"/>
        <v>0</v>
      </c>
      <c r="AV48" s="31">
        <f t="shared" si="65"/>
        <v>0</v>
      </c>
      <c r="AW48" s="52">
        <f t="shared" si="66"/>
        <v>0</v>
      </c>
      <c r="AX48" s="56">
        <f t="shared" si="67"/>
        <v>0</v>
      </c>
      <c r="AY48" s="56">
        <f t="shared" si="68"/>
        <v>0</v>
      </c>
      <c r="BA48" s="51">
        <f t="shared" si="69"/>
        <v>0</v>
      </c>
      <c r="BB48" s="52">
        <f t="shared" si="70"/>
        <v>0</v>
      </c>
      <c r="BC48" s="51">
        <f t="shared" si="71"/>
        <v>0</v>
      </c>
      <c r="BD48" s="31">
        <f t="shared" si="72"/>
        <v>0</v>
      </c>
      <c r="BE48" s="31">
        <f t="shared" si="73"/>
        <v>0</v>
      </c>
      <c r="BF48" s="31">
        <f t="shared" si="74"/>
        <v>0</v>
      </c>
      <c r="BG48" s="52">
        <f t="shared" si="75"/>
        <v>0</v>
      </c>
      <c r="BH48" s="51">
        <f t="shared" si="76"/>
        <v>0</v>
      </c>
      <c r="BI48" s="52">
        <f t="shared" si="77"/>
        <v>0</v>
      </c>
      <c r="BJ48" s="51">
        <f t="shared" si="78"/>
        <v>0</v>
      </c>
      <c r="BK48" s="52">
        <f t="shared" si="79"/>
        <v>0</v>
      </c>
      <c r="BL48" s="51">
        <f t="shared" si="80"/>
        <v>0</v>
      </c>
      <c r="BM48" s="31">
        <f t="shared" si="81"/>
        <v>0</v>
      </c>
      <c r="BN48" s="52">
        <f t="shared" si="82"/>
        <v>0</v>
      </c>
      <c r="BO48" s="51">
        <f t="shared" si="83"/>
        <v>0</v>
      </c>
      <c r="BP48" s="31">
        <f t="shared" si="84"/>
        <v>0</v>
      </c>
      <c r="BQ48" s="52">
        <f t="shared" si="85"/>
        <v>0</v>
      </c>
      <c r="BR48" s="52">
        <f t="shared" si="86"/>
        <v>0</v>
      </c>
    </row>
    <row r="49" spans="1:70" ht="39.75" customHeight="1">
      <c r="A49" s="5">
        <v>39</v>
      </c>
      <c r="B49" s="6"/>
      <c r="C49" s="79"/>
      <c r="D49" s="79"/>
      <c r="E49" s="7"/>
      <c r="F49" s="7"/>
      <c r="G49" s="80"/>
      <c r="H49" s="107">
        <f t="shared" si="45"/>
      </c>
      <c r="I49" s="81"/>
      <c r="J49" s="107">
        <f t="shared" si="46"/>
      </c>
      <c r="K49" s="159"/>
      <c r="L49" s="160"/>
      <c r="M49" s="45"/>
      <c r="N49" s="162"/>
      <c r="O49" s="163"/>
      <c r="P49" s="163"/>
      <c r="Q49" s="163"/>
      <c r="R49" s="164"/>
      <c r="S49" s="83"/>
      <c r="T49" s="9"/>
      <c r="U49" s="9">
        <f t="shared" si="88"/>
        <v>0</v>
      </c>
      <c r="V49" s="18">
        <f t="shared" si="87"/>
        <v>0</v>
      </c>
      <c r="W49" s="32"/>
      <c r="X49" s="141"/>
      <c r="Y49" s="166"/>
      <c r="Z49" s="27">
        <v>14</v>
      </c>
      <c r="AA49" s="28" t="s">
        <v>214</v>
      </c>
      <c r="AB49" s="104">
        <f>BN$111</f>
        <v>0</v>
      </c>
      <c r="AD49" s="51">
        <f t="shared" si="47"/>
        <v>0</v>
      </c>
      <c r="AE49" s="31">
        <f t="shared" si="48"/>
        <v>0</v>
      </c>
      <c r="AF49" s="31">
        <f t="shared" si="49"/>
        <v>0</v>
      </c>
      <c r="AG49" s="31">
        <f t="shared" si="50"/>
        <v>0</v>
      </c>
      <c r="AH49" s="31">
        <f t="shared" si="51"/>
        <v>0</v>
      </c>
      <c r="AI49" s="31">
        <f t="shared" si="52"/>
        <v>0</v>
      </c>
      <c r="AJ49" s="52">
        <f t="shared" si="53"/>
        <v>0</v>
      </c>
      <c r="AK49" s="51">
        <f t="shared" si="54"/>
        <v>0</v>
      </c>
      <c r="AL49" s="31">
        <f t="shared" si="55"/>
        <v>0</v>
      </c>
      <c r="AM49" s="31">
        <f t="shared" si="56"/>
        <v>0</v>
      </c>
      <c r="AN49" s="31">
        <f t="shared" si="57"/>
        <v>0</v>
      </c>
      <c r="AO49" s="31">
        <f t="shared" si="58"/>
        <v>0</v>
      </c>
      <c r="AP49" s="31">
        <f t="shared" si="59"/>
        <v>0</v>
      </c>
      <c r="AQ49" s="31">
        <f t="shared" si="60"/>
        <v>0</v>
      </c>
      <c r="AR49" s="31">
        <f t="shared" si="61"/>
        <v>0</v>
      </c>
      <c r="AS49" s="31">
        <f t="shared" si="62"/>
        <v>0</v>
      </c>
      <c r="AT49" s="31">
        <f t="shared" si="63"/>
        <v>0</v>
      </c>
      <c r="AU49" s="31">
        <f t="shared" si="64"/>
        <v>0</v>
      </c>
      <c r="AV49" s="31">
        <f t="shared" si="65"/>
        <v>0</v>
      </c>
      <c r="AW49" s="52">
        <f t="shared" si="66"/>
        <v>0</v>
      </c>
      <c r="AX49" s="56">
        <f t="shared" si="67"/>
        <v>0</v>
      </c>
      <c r="AY49" s="56">
        <f t="shared" si="68"/>
        <v>0</v>
      </c>
      <c r="BA49" s="51">
        <f t="shared" si="69"/>
        <v>0</v>
      </c>
      <c r="BB49" s="52">
        <f t="shared" si="70"/>
        <v>0</v>
      </c>
      <c r="BC49" s="51">
        <f t="shared" si="71"/>
        <v>0</v>
      </c>
      <c r="BD49" s="31">
        <f t="shared" si="72"/>
        <v>0</v>
      </c>
      <c r="BE49" s="31">
        <f t="shared" si="73"/>
        <v>0</v>
      </c>
      <c r="BF49" s="31">
        <f t="shared" si="74"/>
        <v>0</v>
      </c>
      <c r="BG49" s="52">
        <f t="shared" si="75"/>
        <v>0</v>
      </c>
      <c r="BH49" s="51">
        <f t="shared" si="76"/>
        <v>0</v>
      </c>
      <c r="BI49" s="52">
        <f t="shared" si="77"/>
        <v>0</v>
      </c>
      <c r="BJ49" s="51">
        <f t="shared" si="78"/>
        <v>0</v>
      </c>
      <c r="BK49" s="52">
        <f t="shared" si="79"/>
        <v>0</v>
      </c>
      <c r="BL49" s="51">
        <f t="shared" si="80"/>
        <v>0</v>
      </c>
      <c r="BM49" s="31">
        <f t="shared" si="81"/>
        <v>0</v>
      </c>
      <c r="BN49" s="52">
        <f t="shared" si="82"/>
        <v>0</v>
      </c>
      <c r="BO49" s="51">
        <f t="shared" si="83"/>
        <v>0</v>
      </c>
      <c r="BP49" s="31">
        <f t="shared" si="84"/>
        <v>0</v>
      </c>
      <c r="BQ49" s="52">
        <f t="shared" si="85"/>
        <v>0</v>
      </c>
      <c r="BR49" s="52">
        <f t="shared" si="86"/>
        <v>0</v>
      </c>
    </row>
    <row r="50" spans="1:70" ht="39.75" customHeight="1">
      <c r="A50" s="5">
        <v>40</v>
      </c>
      <c r="B50" s="6"/>
      <c r="C50" s="79"/>
      <c r="D50" s="79"/>
      <c r="E50" s="7"/>
      <c r="F50" s="7"/>
      <c r="G50" s="80"/>
      <c r="H50" s="107">
        <f t="shared" si="45"/>
      </c>
      <c r="I50" s="81"/>
      <c r="J50" s="107">
        <f t="shared" si="46"/>
      </c>
      <c r="K50" s="159"/>
      <c r="L50" s="160"/>
      <c r="M50" s="45"/>
      <c r="N50" s="162"/>
      <c r="O50" s="163"/>
      <c r="P50" s="163"/>
      <c r="Q50" s="163"/>
      <c r="R50" s="164"/>
      <c r="S50" s="83"/>
      <c r="T50" s="9"/>
      <c r="U50" s="9">
        <f t="shared" si="88"/>
        <v>0</v>
      </c>
      <c r="V50" s="18">
        <f t="shared" si="87"/>
        <v>0</v>
      </c>
      <c r="W50" s="32"/>
      <c r="X50" s="140" t="s">
        <v>83</v>
      </c>
      <c r="Y50" s="165" t="s">
        <v>84</v>
      </c>
      <c r="Z50" s="27">
        <v>15</v>
      </c>
      <c r="AA50" s="28" t="s">
        <v>85</v>
      </c>
      <c r="AB50" s="104">
        <f>BO$111</f>
        <v>0</v>
      </c>
      <c r="AD50" s="51">
        <f t="shared" si="47"/>
        <v>0</v>
      </c>
      <c r="AE50" s="31">
        <f t="shared" si="48"/>
        <v>0</v>
      </c>
      <c r="AF50" s="31">
        <f t="shared" si="49"/>
        <v>0</v>
      </c>
      <c r="AG50" s="31">
        <f t="shared" si="50"/>
        <v>0</v>
      </c>
      <c r="AH50" s="31">
        <f t="shared" si="51"/>
        <v>0</v>
      </c>
      <c r="AI50" s="31">
        <f t="shared" si="52"/>
        <v>0</v>
      </c>
      <c r="AJ50" s="52">
        <f t="shared" si="53"/>
        <v>0</v>
      </c>
      <c r="AK50" s="51">
        <f t="shared" si="54"/>
        <v>0</v>
      </c>
      <c r="AL50" s="31">
        <f t="shared" si="55"/>
        <v>0</v>
      </c>
      <c r="AM50" s="31">
        <f t="shared" si="56"/>
        <v>0</v>
      </c>
      <c r="AN50" s="31">
        <f t="shared" si="57"/>
        <v>0</v>
      </c>
      <c r="AO50" s="31">
        <f t="shared" si="58"/>
        <v>0</v>
      </c>
      <c r="AP50" s="31">
        <f t="shared" si="59"/>
        <v>0</v>
      </c>
      <c r="AQ50" s="31">
        <f t="shared" si="60"/>
        <v>0</v>
      </c>
      <c r="AR50" s="31">
        <f t="shared" si="61"/>
        <v>0</v>
      </c>
      <c r="AS50" s="31">
        <f t="shared" si="62"/>
        <v>0</v>
      </c>
      <c r="AT50" s="31">
        <f t="shared" si="63"/>
        <v>0</v>
      </c>
      <c r="AU50" s="31">
        <f t="shared" si="64"/>
        <v>0</v>
      </c>
      <c r="AV50" s="31">
        <f t="shared" si="65"/>
        <v>0</v>
      </c>
      <c r="AW50" s="52">
        <f t="shared" si="66"/>
        <v>0</v>
      </c>
      <c r="AX50" s="56">
        <f t="shared" si="67"/>
        <v>0</v>
      </c>
      <c r="AY50" s="56">
        <f t="shared" si="68"/>
        <v>0</v>
      </c>
      <c r="BA50" s="51">
        <f t="shared" si="69"/>
        <v>0</v>
      </c>
      <c r="BB50" s="52">
        <f t="shared" si="70"/>
        <v>0</v>
      </c>
      <c r="BC50" s="51">
        <f t="shared" si="71"/>
        <v>0</v>
      </c>
      <c r="BD50" s="31">
        <f t="shared" si="72"/>
        <v>0</v>
      </c>
      <c r="BE50" s="31">
        <f t="shared" si="73"/>
        <v>0</v>
      </c>
      <c r="BF50" s="31">
        <f t="shared" si="74"/>
        <v>0</v>
      </c>
      <c r="BG50" s="52">
        <f t="shared" si="75"/>
        <v>0</v>
      </c>
      <c r="BH50" s="51">
        <f t="shared" si="76"/>
        <v>0</v>
      </c>
      <c r="BI50" s="52">
        <f t="shared" si="77"/>
        <v>0</v>
      </c>
      <c r="BJ50" s="51">
        <f t="shared" si="78"/>
        <v>0</v>
      </c>
      <c r="BK50" s="52">
        <f t="shared" si="79"/>
        <v>0</v>
      </c>
      <c r="BL50" s="51">
        <f t="shared" si="80"/>
        <v>0</v>
      </c>
      <c r="BM50" s="31">
        <f t="shared" si="81"/>
        <v>0</v>
      </c>
      <c r="BN50" s="52">
        <f t="shared" si="82"/>
        <v>0</v>
      </c>
      <c r="BO50" s="51">
        <f t="shared" si="83"/>
        <v>0</v>
      </c>
      <c r="BP50" s="31">
        <f t="shared" si="84"/>
        <v>0</v>
      </c>
      <c r="BQ50" s="52">
        <f t="shared" si="85"/>
        <v>0</v>
      </c>
      <c r="BR50" s="52">
        <f t="shared" si="86"/>
        <v>0</v>
      </c>
    </row>
    <row r="51" spans="1:70" ht="39.75" customHeight="1">
      <c r="A51" s="5">
        <v>41</v>
      </c>
      <c r="B51" s="6"/>
      <c r="C51" s="79"/>
      <c r="D51" s="79"/>
      <c r="E51" s="7"/>
      <c r="F51" s="7"/>
      <c r="G51" s="80"/>
      <c r="H51" s="107">
        <f t="shared" si="45"/>
      </c>
      <c r="I51" s="81"/>
      <c r="J51" s="107">
        <f t="shared" si="46"/>
      </c>
      <c r="K51" s="159"/>
      <c r="L51" s="160"/>
      <c r="M51" s="45"/>
      <c r="N51" s="162"/>
      <c r="O51" s="163"/>
      <c r="P51" s="163"/>
      <c r="Q51" s="163"/>
      <c r="R51" s="164"/>
      <c r="S51" s="83"/>
      <c r="T51" s="9"/>
      <c r="U51" s="9">
        <f t="shared" si="88"/>
        <v>0</v>
      </c>
      <c r="V51" s="18">
        <f t="shared" si="87"/>
        <v>0</v>
      </c>
      <c r="W51" s="32"/>
      <c r="X51" s="136"/>
      <c r="Y51" s="138"/>
      <c r="Z51" s="27">
        <v>16</v>
      </c>
      <c r="AA51" s="28" t="s">
        <v>86</v>
      </c>
      <c r="AB51" s="104">
        <f>BP$111</f>
        <v>0</v>
      </c>
      <c r="AD51" s="51">
        <f t="shared" si="47"/>
        <v>0</v>
      </c>
      <c r="AE51" s="31">
        <f t="shared" si="48"/>
        <v>0</v>
      </c>
      <c r="AF51" s="31">
        <f t="shared" si="49"/>
        <v>0</v>
      </c>
      <c r="AG51" s="31">
        <f t="shared" si="50"/>
        <v>0</v>
      </c>
      <c r="AH51" s="31">
        <f t="shared" si="51"/>
        <v>0</v>
      </c>
      <c r="AI51" s="31">
        <f t="shared" si="52"/>
        <v>0</v>
      </c>
      <c r="AJ51" s="52">
        <f t="shared" si="53"/>
        <v>0</v>
      </c>
      <c r="AK51" s="51">
        <f t="shared" si="54"/>
        <v>0</v>
      </c>
      <c r="AL51" s="31">
        <f t="shared" si="55"/>
        <v>0</v>
      </c>
      <c r="AM51" s="31">
        <f t="shared" si="56"/>
        <v>0</v>
      </c>
      <c r="AN51" s="31">
        <f t="shared" si="57"/>
        <v>0</v>
      </c>
      <c r="AO51" s="31">
        <f t="shared" si="58"/>
        <v>0</v>
      </c>
      <c r="AP51" s="31">
        <f t="shared" si="59"/>
        <v>0</v>
      </c>
      <c r="AQ51" s="31">
        <f t="shared" si="60"/>
        <v>0</v>
      </c>
      <c r="AR51" s="31">
        <f t="shared" si="61"/>
        <v>0</v>
      </c>
      <c r="AS51" s="31">
        <f t="shared" si="62"/>
        <v>0</v>
      </c>
      <c r="AT51" s="31">
        <f t="shared" si="63"/>
        <v>0</v>
      </c>
      <c r="AU51" s="31">
        <f t="shared" si="64"/>
        <v>0</v>
      </c>
      <c r="AV51" s="31">
        <f t="shared" si="65"/>
        <v>0</v>
      </c>
      <c r="AW51" s="52">
        <f t="shared" si="66"/>
        <v>0</v>
      </c>
      <c r="AX51" s="56">
        <f t="shared" si="67"/>
        <v>0</v>
      </c>
      <c r="AY51" s="56">
        <f t="shared" si="68"/>
        <v>0</v>
      </c>
      <c r="BA51" s="51">
        <f t="shared" si="69"/>
        <v>0</v>
      </c>
      <c r="BB51" s="52">
        <f t="shared" si="70"/>
        <v>0</v>
      </c>
      <c r="BC51" s="51">
        <f t="shared" si="71"/>
        <v>0</v>
      </c>
      <c r="BD51" s="31">
        <f t="shared" si="72"/>
        <v>0</v>
      </c>
      <c r="BE51" s="31">
        <f t="shared" si="73"/>
        <v>0</v>
      </c>
      <c r="BF51" s="31">
        <f t="shared" si="74"/>
        <v>0</v>
      </c>
      <c r="BG51" s="52">
        <f t="shared" si="75"/>
        <v>0</v>
      </c>
      <c r="BH51" s="51">
        <f t="shared" si="76"/>
        <v>0</v>
      </c>
      <c r="BI51" s="52">
        <f t="shared" si="77"/>
        <v>0</v>
      </c>
      <c r="BJ51" s="51">
        <f t="shared" si="78"/>
        <v>0</v>
      </c>
      <c r="BK51" s="52">
        <f t="shared" si="79"/>
        <v>0</v>
      </c>
      <c r="BL51" s="51">
        <f t="shared" si="80"/>
        <v>0</v>
      </c>
      <c r="BM51" s="31">
        <f t="shared" si="81"/>
        <v>0</v>
      </c>
      <c r="BN51" s="52">
        <f t="shared" si="82"/>
        <v>0</v>
      </c>
      <c r="BO51" s="51">
        <f t="shared" si="83"/>
        <v>0</v>
      </c>
      <c r="BP51" s="31">
        <f t="shared" si="84"/>
        <v>0</v>
      </c>
      <c r="BQ51" s="52">
        <f t="shared" si="85"/>
        <v>0</v>
      </c>
      <c r="BR51" s="52">
        <f t="shared" si="86"/>
        <v>0</v>
      </c>
    </row>
    <row r="52" spans="1:70" ht="39.75" customHeight="1">
      <c r="A52" s="5">
        <v>42</v>
      </c>
      <c r="B52" s="6"/>
      <c r="C52" s="79"/>
      <c r="D52" s="79"/>
      <c r="E52" s="7"/>
      <c r="F52" s="7"/>
      <c r="G52" s="80"/>
      <c r="H52" s="107">
        <f t="shared" si="45"/>
      </c>
      <c r="I52" s="81"/>
      <c r="J52" s="107">
        <f t="shared" si="46"/>
      </c>
      <c r="K52" s="159"/>
      <c r="L52" s="160"/>
      <c r="M52" s="45"/>
      <c r="N52" s="162"/>
      <c r="O52" s="163"/>
      <c r="P52" s="163"/>
      <c r="Q52" s="163"/>
      <c r="R52" s="164"/>
      <c r="S52" s="83"/>
      <c r="T52" s="9"/>
      <c r="U52" s="9">
        <f t="shared" si="88"/>
        <v>0</v>
      </c>
      <c r="V52" s="18">
        <f t="shared" si="87"/>
        <v>0</v>
      </c>
      <c r="W52" s="32"/>
      <c r="X52" s="136"/>
      <c r="Y52" s="138"/>
      <c r="Z52" s="27">
        <v>17</v>
      </c>
      <c r="AA52" s="28" t="s">
        <v>215</v>
      </c>
      <c r="AB52" s="104">
        <f>BQ$111</f>
        <v>0</v>
      </c>
      <c r="AD52" s="51">
        <f t="shared" si="47"/>
        <v>0</v>
      </c>
      <c r="AE52" s="31">
        <f t="shared" si="48"/>
        <v>0</v>
      </c>
      <c r="AF52" s="31">
        <f t="shared" si="49"/>
        <v>0</v>
      </c>
      <c r="AG52" s="31">
        <f t="shared" si="50"/>
        <v>0</v>
      </c>
      <c r="AH52" s="31">
        <f t="shared" si="51"/>
        <v>0</v>
      </c>
      <c r="AI52" s="31">
        <f t="shared" si="52"/>
        <v>0</v>
      </c>
      <c r="AJ52" s="52">
        <f t="shared" si="53"/>
        <v>0</v>
      </c>
      <c r="AK52" s="51">
        <f t="shared" si="54"/>
        <v>0</v>
      </c>
      <c r="AL52" s="31">
        <f t="shared" si="55"/>
        <v>0</v>
      </c>
      <c r="AM52" s="31">
        <f t="shared" si="56"/>
        <v>0</v>
      </c>
      <c r="AN52" s="31">
        <f t="shared" si="57"/>
        <v>0</v>
      </c>
      <c r="AO52" s="31">
        <f t="shared" si="58"/>
        <v>0</v>
      </c>
      <c r="AP52" s="31">
        <f t="shared" si="59"/>
        <v>0</v>
      </c>
      <c r="AQ52" s="31">
        <f t="shared" si="60"/>
        <v>0</v>
      </c>
      <c r="AR52" s="31">
        <f t="shared" si="61"/>
        <v>0</v>
      </c>
      <c r="AS52" s="31">
        <f t="shared" si="62"/>
        <v>0</v>
      </c>
      <c r="AT52" s="31">
        <f t="shared" si="63"/>
        <v>0</v>
      </c>
      <c r="AU52" s="31">
        <f t="shared" si="64"/>
        <v>0</v>
      </c>
      <c r="AV52" s="31">
        <f t="shared" si="65"/>
        <v>0</v>
      </c>
      <c r="AW52" s="52">
        <f t="shared" si="66"/>
        <v>0</v>
      </c>
      <c r="AX52" s="56">
        <f t="shared" si="67"/>
        <v>0</v>
      </c>
      <c r="AY52" s="56">
        <f t="shared" si="68"/>
        <v>0</v>
      </c>
      <c r="BA52" s="51">
        <f t="shared" si="69"/>
        <v>0</v>
      </c>
      <c r="BB52" s="52">
        <f t="shared" si="70"/>
        <v>0</v>
      </c>
      <c r="BC52" s="51">
        <f t="shared" si="71"/>
        <v>0</v>
      </c>
      <c r="BD52" s="31">
        <f t="shared" si="72"/>
        <v>0</v>
      </c>
      <c r="BE52" s="31">
        <f t="shared" si="73"/>
        <v>0</v>
      </c>
      <c r="BF52" s="31">
        <f t="shared" si="74"/>
        <v>0</v>
      </c>
      <c r="BG52" s="52">
        <f t="shared" si="75"/>
        <v>0</v>
      </c>
      <c r="BH52" s="51">
        <f t="shared" si="76"/>
        <v>0</v>
      </c>
      <c r="BI52" s="52">
        <f t="shared" si="77"/>
        <v>0</v>
      </c>
      <c r="BJ52" s="51">
        <f t="shared" si="78"/>
        <v>0</v>
      </c>
      <c r="BK52" s="52">
        <f t="shared" si="79"/>
        <v>0</v>
      </c>
      <c r="BL52" s="51">
        <f t="shared" si="80"/>
        <v>0</v>
      </c>
      <c r="BM52" s="31">
        <f t="shared" si="81"/>
        <v>0</v>
      </c>
      <c r="BN52" s="52">
        <f t="shared" si="82"/>
        <v>0</v>
      </c>
      <c r="BO52" s="51">
        <f t="shared" si="83"/>
        <v>0</v>
      </c>
      <c r="BP52" s="31">
        <f t="shared" si="84"/>
        <v>0</v>
      </c>
      <c r="BQ52" s="52">
        <f t="shared" si="85"/>
        <v>0</v>
      </c>
      <c r="BR52" s="52">
        <f t="shared" si="86"/>
        <v>0</v>
      </c>
    </row>
    <row r="53" spans="1:70" ht="39.75" customHeight="1" thickBot="1">
      <c r="A53" s="5">
        <v>43</v>
      </c>
      <c r="B53" s="6"/>
      <c r="C53" s="79"/>
      <c r="D53" s="79"/>
      <c r="E53" s="7"/>
      <c r="F53" s="7"/>
      <c r="G53" s="80"/>
      <c r="H53" s="107">
        <f t="shared" si="45"/>
      </c>
      <c r="I53" s="81"/>
      <c r="J53" s="107">
        <f t="shared" si="46"/>
      </c>
      <c r="K53" s="159"/>
      <c r="L53" s="160"/>
      <c r="M53" s="45"/>
      <c r="N53" s="162"/>
      <c r="O53" s="163"/>
      <c r="P53" s="163"/>
      <c r="Q53" s="163"/>
      <c r="R53" s="164"/>
      <c r="S53" s="83"/>
      <c r="T53" s="9"/>
      <c r="U53" s="9">
        <f t="shared" si="88"/>
        <v>0</v>
      </c>
      <c r="V53" s="18">
        <f t="shared" si="87"/>
        <v>0</v>
      </c>
      <c r="W53" s="32"/>
      <c r="X53" s="137"/>
      <c r="Y53" s="173"/>
      <c r="Z53" s="29">
        <v>18</v>
      </c>
      <c r="AA53" s="30" t="s">
        <v>88</v>
      </c>
      <c r="AB53" s="104">
        <f>BR$111</f>
        <v>0</v>
      </c>
      <c r="AD53" s="51">
        <f t="shared" si="47"/>
        <v>0</v>
      </c>
      <c r="AE53" s="31">
        <f t="shared" si="48"/>
        <v>0</v>
      </c>
      <c r="AF53" s="31">
        <f t="shared" si="49"/>
        <v>0</v>
      </c>
      <c r="AG53" s="31">
        <f t="shared" si="50"/>
        <v>0</v>
      </c>
      <c r="AH53" s="31">
        <f t="shared" si="51"/>
        <v>0</v>
      </c>
      <c r="AI53" s="31">
        <f t="shared" si="52"/>
        <v>0</v>
      </c>
      <c r="AJ53" s="52">
        <f t="shared" si="53"/>
        <v>0</v>
      </c>
      <c r="AK53" s="51">
        <f t="shared" si="54"/>
        <v>0</v>
      </c>
      <c r="AL53" s="31">
        <f t="shared" si="55"/>
        <v>0</v>
      </c>
      <c r="AM53" s="31">
        <f t="shared" si="56"/>
        <v>0</v>
      </c>
      <c r="AN53" s="31">
        <f t="shared" si="57"/>
        <v>0</v>
      </c>
      <c r="AO53" s="31">
        <f t="shared" si="58"/>
        <v>0</v>
      </c>
      <c r="AP53" s="31">
        <f t="shared" si="59"/>
        <v>0</v>
      </c>
      <c r="AQ53" s="31">
        <f t="shared" si="60"/>
        <v>0</v>
      </c>
      <c r="AR53" s="31">
        <f t="shared" si="61"/>
        <v>0</v>
      </c>
      <c r="AS53" s="31">
        <f t="shared" si="62"/>
        <v>0</v>
      </c>
      <c r="AT53" s="31">
        <f t="shared" si="63"/>
        <v>0</v>
      </c>
      <c r="AU53" s="31">
        <f t="shared" si="64"/>
        <v>0</v>
      </c>
      <c r="AV53" s="31">
        <f t="shared" si="65"/>
        <v>0</v>
      </c>
      <c r="AW53" s="52">
        <f t="shared" si="66"/>
        <v>0</v>
      </c>
      <c r="AX53" s="56">
        <f t="shared" si="67"/>
        <v>0</v>
      </c>
      <c r="AY53" s="56">
        <f t="shared" si="68"/>
        <v>0</v>
      </c>
      <c r="BA53" s="51">
        <f t="shared" si="69"/>
        <v>0</v>
      </c>
      <c r="BB53" s="52">
        <f t="shared" si="70"/>
        <v>0</v>
      </c>
      <c r="BC53" s="51">
        <f t="shared" si="71"/>
        <v>0</v>
      </c>
      <c r="BD53" s="31">
        <f t="shared" si="72"/>
        <v>0</v>
      </c>
      <c r="BE53" s="31">
        <f t="shared" si="73"/>
        <v>0</v>
      </c>
      <c r="BF53" s="31">
        <f t="shared" si="74"/>
        <v>0</v>
      </c>
      <c r="BG53" s="52">
        <f t="shared" si="75"/>
        <v>0</v>
      </c>
      <c r="BH53" s="51">
        <f t="shared" si="76"/>
        <v>0</v>
      </c>
      <c r="BI53" s="52">
        <f t="shared" si="77"/>
        <v>0</v>
      </c>
      <c r="BJ53" s="51">
        <f t="shared" si="78"/>
        <v>0</v>
      </c>
      <c r="BK53" s="52">
        <f t="shared" si="79"/>
        <v>0</v>
      </c>
      <c r="BL53" s="51">
        <f t="shared" si="80"/>
        <v>0</v>
      </c>
      <c r="BM53" s="31">
        <f t="shared" si="81"/>
        <v>0</v>
      </c>
      <c r="BN53" s="52">
        <f t="shared" si="82"/>
        <v>0</v>
      </c>
      <c r="BO53" s="51">
        <f t="shared" si="83"/>
        <v>0</v>
      </c>
      <c r="BP53" s="31">
        <f t="shared" si="84"/>
        <v>0</v>
      </c>
      <c r="BQ53" s="52">
        <f t="shared" si="85"/>
        <v>0</v>
      </c>
      <c r="BR53" s="52">
        <f t="shared" si="86"/>
        <v>0</v>
      </c>
    </row>
    <row r="54" spans="1:70" ht="39.75" customHeight="1" thickBot="1">
      <c r="A54" s="5">
        <v>44</v>
      </c>
      <c r="B54" s="6"/>
      <c r="C54" s="79"/>
      <c r="D54" s="79"/>
      <c r="E54" s="7"/>
      <c r="F54" s="7"/>
      <c r="G54" s="80"/>
      <c r="H54" s="107">
        <f t="shared" si="45"/>
      </c>
      <c r="I54" s="81"/>
      <c r="J54" s="107">
        <f t="shared" si="46"/>
      </c>
      <c r="K54" s="159"/>
      <c r="L54" s="160"/>
      <c r="M54" s="45"/>
      <c r="N54" s="162"/>
      <c r="O54" s="163"/>
      <c r="P54" s="163"/>
      <c r="Q54" s="163"/>
      <c r="R54" s="164"/>
      <c r="S54" s="83"/>
      <c r="T54" s="9"/>
      <c r="U54" s="9">
        <f t="shared" si="88"/>
        <v>0</v>
      </c>
      <c r="V54" s="18">
        <f t="shared" si="87"/>
        <v>0</v>
      </c>
      <c r="W54" s="33"/>
      <c r="X54" s="150" t="s">
        <v>187</v>
      </c>
      <c r="Y54" s="150"/>
      <c r="Z54" s="150"/>
      <c r="AA54" s="150"/>
      <c r="AB54" s="101">
        <f>BS111</f>
        <v>0</v>
      </c>
      <c r="AD54" s="51">
        <f t="shared" si="47"/>
        <v>0</v>
      </c>
      <c r="AE54" s="31">
        <f t="shared" si="48"/>
        <v>0</v>
      </c>
      <c r="AF54" s="31">
        <f t="shared" si="49"/>
        <v>0</v>
      </c>
      <c r="AG54" s="31">
        <f t="shared" si="50"/>
        <v>0</v>
      </c>
      <c r="AH54" s="31">
        <f t="shared" si="51"/>
        <v>0</v>
      </c>
      <c r="AI54" s="31">
        <f t="shared" si="52"/>
        <v>0</v>
      </c>
      <c r="AJ54" s="52">
        <f t="shared" si="53"/>
        <v>0</v>
      </c>
      <c r="AK54" s="51">
        <f t="shared" si="54"/>
        <v>0</v>
      </c>
      <c r="AL54" s="31">
        <f t="shared" si="55"/>
        <v>0</v>
      </c>
      <c r="AM54" s="31">
        <f t="shared" si="56"/>
        <v>0</v>
      </c>
      <c r="AN54" s="31">
        <f t="shared" si="57"/>
        <v>0</v>
      </c>
      <c r="AO54" s="31">
        <f t="shared" si="58"/>
        <v>0</v>
      </c>
      <c r="AP54" s="31">
        <f t="shared" si="59"/>
        <v>0</v>
      </c>
      <c r="AQ54" s="31">
        <f t="shared" si="60"/>
        <v>0</v>
      </c>
      <c r="AR54" s="31">
        <f t="shared" si="61"/>
        <v>0</v>
      </c>
      <c r="AS54" s="31">
        <f t="shared" si="62"/>
        <v>0</v>
      </c>
      <c r="AT54" s="31">
        <f t="shared" si="63"/>
        <v>0</v>
      </c>
      <c r="AU54" s="31">
        <f t="shared" si="64"/>
        <v>0</v>
      </c>
      <c r="AV54" s="31">
        <f t="shared" si="65"/>
        <v>0</v>
      </c>
      <c r="AW54" s="52">
        <f t="shared" si="66"/>
        <v>0</v>
      </c>
      <c r="AX54" s="56">
        <f t="shared" si="67"/>
        <v>0</v>
      </c>
      <c r="AY54" s="56">
        <f t="shared" si="68"/>
        <v>0</v>
      </c>
      <c r="BA54" s="51">
        <f t="shared" si="69"/>
        <v>0</v>
      </c>
      <c r="BB54" s="52">
        <f t="shared" si="70"/>
        <v>0</v>
      </c>
      <c r="BC54" s="51">
        <f t="shared" si="71"/>
        <v>0</v>
      </c>
      <c r="BD54" s="31">
        <f t="shared" si="72"/>
        <v>0</v>
      </c>
      <c r="BE54" s="31">
        <f t="shared" si="73"/>
        <v>0</v>
      </c>
      <c r="BF54" s="31">
        <f t="shared" si="74"/>
        <v>0</v>
      </c>
      <c r="BG54" s="52">
        <f t="shared" si="75"/>
        <v>0</v>
      </c>
      <c r="BH54" s="51">
        <f t="shared" si="76"/>
        <v>0</v>
      </c>
      <c r="BI54" s="52">
        <f t="shared" si="77"/>
        <v>0</v>
      </c>
      <c r="BJ54" s="51">
        <f t="shared" si="78"/>
        <v>0</v>
      </c>
      <c r="BK54" s="52">
        <f t="shared" si="79"/>
        <v>0</v>
      </c>
      <c r="BL54" s="51">
        <f t="shared" si="80"/>
        <v>0</v>
      </c>
      <c r="BM54" s="31">
        <f t="shared" si="81"/>
        <v>0</v>
      </c>
      <c r="BN54" s="52">
        <f t="shared" si="82"/>
        <v>0</v>
      </c>
      <c r="BO54" s="51">
        <f t="shared" si="83"/>
        <v>0</v>
      </c>
      <c r="BP54" s="31">
        <f t="shared" si="84"/>
        <v>0</v>
      </c>
      <c r="BQ54" s="52">
        <f t="shared" si="85"/>
        <v>0</v>
      </c>
      <c r="BR54" s="52">
        <f t="shared" si="86"/>
        <v>0</v>
      </c>
    </row>
    <row r="55" spans="1:70" ht="39.75" customHeight="1">
      <c r="A55" s="5">
        <v>45</v>
      </c>
      <c r="B55" s="6"/>
      <c r="C55" s="79"/>
      <c r="D55" s="79"/>
      <c r="E55" s="7"/>
      <c r="F55" s="7"/>
      <c r="G55" s="80"/>
      <c r="H55" s="107">
        <f t="shared" si="45"/>
      </c>
      <c r="I55" s="81"/>
      <c r="J55" s="107">
        <f t="shared" si="46"/>
      </c>
      <c r="K55" s="159"/>
      <c r="L55" s="160"/>
      <c r="M55" s="45"/>
      <c r="N55" s="162"/>
      <c r="O55" s="163"/>
      <c r="P55" s="163"/>
      <c r="Q55" s="163"/>
      <c r="R55" s="164"/>
      <c r="S55" s="83"/>
      <c r="T55" s="9"/>
      <c r="U55" s="9">
        <f t="shared" si="88"/>
        <v>0</v>
      </c>
      <c r="V55" s="18">
        <f t="shared" si="87"/>
        <v>0</v>
      </c>
      <c r="W55" s="33"/>
      <c r="AD55" s="51">
        <f t="shared" si="47"/>
        <v>0</v>
      </c>
      <c r="AE55" s="31">
        <f t="shared" si="48"/>
        <v>0</v>
      </c>
      <c r="AF55" s="31">
        <f t="shared" si="49"/>
        <v>0</v>
      </c>
      <c r="AG55" s="31">
        <f t="shared" si="50"/>
        <v>0</v>
      </c>
      <c r="AH55" s="31">
        <f t="shared" si="51"/>
        <v>0</v>
      </c>
      <c r="AI55" s="31">
        <f t="shared" si="52"/>
        <v>0</v>
      </c>
      <c r="AJ55" s="52">
        <f t="shared" si="53"/>
        <v>0</v>
      </c>
      <c r="AK55" s="51">
        <f t="shared" si="54"/>
        <v>0</v>
      </c>
      <c r="AL55" s="31">
        <f t="shared" si="55"/>
        <v>0</v>
      </c>
      <c r="AM55" s="31">
        <f t="shared" si="56"/>
        <v>0</v>
      </c>
      <c r="AN55" s="31">
        <f t="shared" si="57"/>
        <v>0</v>
      </c>
      <c r="AO55" s="31">
        <f t="shared" si="58"/>
        <v>0</v>
      </c>
      <c r="AP55" s="31">
        <f t="shared" si="59"/>
        <v>0</v>
      </c>
      <c r="AQ55" s="31">
        <f t="shared" si="60"/>
        <v>0</v>
      </c>
      <c r="AR55" s="31">
        <f t="shared" si="61"/>
        <v>0</v>
      </c>
      <c r="AS55" s="31">
        <f t="shared" si="62"/>
        <v>0</v>
      </c>
      <c r="AT55" s="31">
        <f t="shared" si="63"/>
        <v>0</v>
      </c>
      <c r="AU55" s="31">
        <f t="shared" si="64"/>
        <v>0</v>
      </c>
      <c r="AV55" s="31">
        <f t="shared" si="65"/>
        <v>0</v>
      </c>
      <c r="AW55" s="52">
        <f t="shared" si="66"/>
        <v>0</v>
      </c>
      <c r="AX55" s="56">
        <f t="shared" si="67"/>
        <v>0</v>
      </c>
      <c r="AY55" s="56">
        <f t="shared" si="68"/>
        <v>0</v>
      </c>
      <c r="BA55" s="51">
        <f t="shared" si="69"/>
        <v>0</v>
      </c>
      <c r="BB55" s="52">
        <f t="shared" si="70"/>
        <v>0</v>
      </c>
      <c r="BC55" s="51">
        <f t="shared" si="71"/>
        <v>0</v>
      </c>
      <c r="BD55" s="31">
        <f t="shared" si="72"/>
        <v>0</v>
      </c>
      <c r="BE55" s="31">
        <f t="shared" si="73"/>
        <v>0</v>
      </c>
      <c r="BF55" s="31">
        <f t="shared" si="74"/>
        <v>0</v>
      </c>
      <c r="BG55" s="52">
        <f t="shared" si="75"/>
        <v>0</v>
      </c>
      <c r="BH55" s="51">
        <f t="shared" si="76"/>
        <v>0</v>
      </c>
      <c r="BI55" s="52">
        <f t="shared" si="77"/>
        <v>0</v>
      </c>
      <c r="BJ55" s="51">
        <f t="shared" si="78"/>
        <v>0</v>
      </c>
      <c r="BK55" s="52">
        <f t="shared" si="79"/>
        <v>0</v>
      </c>
      <c r="BL55" s="51">
        <f t="shared" si="80"/>
        <v>0</v>
      </c>
      <c r="BM55" s="31">
        <f t="shared" si="81"/>
        <v>0</v>
      </c>
      <c r="BN55" s="52">
        <f t="shared" si="82"/>
        <v>0</v>
      </c>
      <c r="BO55" s="51">
        <f t="shared" si="83"/>
        <v>0</v>
      </c>
      <c r="BP55" s="31">
        <f t="shared" si="84"/>
        <v>0</v>
      </c>
      <c r="BQ55" s="52">
        <f t="shared" si="85"/>
        <v>0</v>
      </c>
      <c r="BR55" s="52">
        <f t="shared" si="86"/>
        <v>0</v>
      </c>
    </row>
    <row r="56" spans="1:70" ht="39.75" customHeight="1">
      <c r="A56" s="5">
        <v>46</v>
      </c>
      <c r="B56" s="6"/>
      <c r="C56" s="79"/>
      <c r="D56" s="79"/>
      <c r="E56" s="7"/>
      <c r="F56" s="7"/>
      <c r="G56" s="80"/>
      <c r="H56" s="107">
        <f t="shared" si="45"/>
      </c>
      <c r="I56" s="81"/>
      <c r="J56" s="107">
        <f t="shared" si="46"/>
      </c>
      <c r="K56" s="159"/>
      <c r="L56" s="160"/>
      <c r="M56" s="45"/>
      <c r="N56" s="162"/>
      <c r="O56" s="163"/>
      <c r="P56" s="163"/>
      <c r="Q56" s="163"/>
      <c r="R56" s="164"/>
      <c r="S56" s="83"/>
      <c r="T56" s="9"/>
      <c r="U56" s="9">
        <f t="shared" si="88"/>
        <v>0</v>
      </c>
      <c r="V56" s="18">
        <f t="shared" si="87"/>
        <v>0</v>
      </c>
      <c r="W56" s="33"/>
      <c r="AD56" s="51">
        <f t="shared" si="47"/>
        <v>0</v>
      </c>
      <c r="AE56" s="31">
        <f t="shared" si="48"/>
        <v>0</v>
      </c>
      <c r="AF56" s="31">
        <f t="shared" si="49"/>
        <v>0</v>
      </c>
      <c r="AG56" s="31">
        <f t="shared" si="50"/>
        <v>0</v>
      </c>
      <c r="AH56" s="31">
        <f t="shared" si="51"/>
        <v>0</v>
      </c>
      <c r="AI56" s="31">
        <f t="shared" si="52"/>
        <v>0</v>
      </c>
      <c r="AJ56" s="52">
        <f t="shared" si="53"/>
        <v>0</v>
      </c>
      <c r="AK56" s="51">
        <f t="shared" si="54"/>
        <v>0</v>
      </c>
      <c r="AL56" s="31">
        <f t="shared" si="55"/>
        <v>0</v>
      </c>
      <c r="AM56" s="31">
        <f t="shared" si="56"/>
        <v>0</v>
      </c>
      <c r="AN56" s="31">
        <f t="shared" si="57"/>
        <v>0</v>
      </c>
      <c r="AO56" s="31">
        <f t="shared" si="58"/>
        <v>0</v>
      </c>
      <c r="AP56" s="31">
        <f t="shared" si="59"/>
        <v>0</v>
      </c>
      <c r="AQ56" s="31">
        <f t="shared" si="60"/>
        <v>0</v>
      </c>
      <c r="AR56" s="31">
        <f t="shared" si="61"/>
        <v>0</v>
      </c>
      <c r="AS56" s="31">
        <f t="shared" si="62"/>
        <v>0</v>
      </c>
      <c r="AT56" s="31">
        <f t="shared" si="63"/>
        <v>0</v>
      </c>
      <c r="AU56" s="31">
        <f t="shared" si="64"/>
        <v>0</v>
      </c>
      <c r="AV56" s="31">
        <f t="shared" si="65"/>
        <v>0</v>
      </c>
      <c r="AW56" s="52">
        <f t="shared" si="66"/>
        <v>0</v>
      </c>
      <c r="AX56" s="56">
        <f t="shared" si="67"/>
        <v>0</v>
      </c>
      <c r="AY56" s="56">
        <f t="shared" si="68"/>
        <v>0</v>
      </c>
      <c r="BA56" s="51">
        <f t="shared" si="69"/>
        <v>0</v>
      </c>
      <c r="BB56" s="52">
        <f t="shared" si="70"/>
        <v>0</v>
      </c>
      <c r="BC56" s="51">
        <f t="shared" si="71"/>
        <v>0</v>
      </c>
      <c r="BD56" s="31">
        <f t="shared" si="72"/>
        <v>0</v>
      </c>
      <c r="BE56" s="31">
        <f t="shared" si="73"/>
        <v>0</v>
      </c>
      <c r="BF56" s="31">
        <f t="shared" si="74"/>
        <v>0</v>
      </c>
      <c r="BG56" s="52">
        <f t="shared" si="75"/>
        <v>0</v>
      </c>
      <c r="BH56" s="51">
        <f t="shared" si="76"/>
        <v>0</v>
      </c>
      <c r="BI56" s="52">
        <f t="shared" si="77"/>
        <v>0</v>
      </c>
      <c r="BJ56" s="51">
        <f t="shared" si="78"/>
        <v>0</v>
      </c>
      <c r="BK56" s="52">
        <f t="shared" si="79"/>
        <v>0</v>
      </c>
      <c r="BL56" s="51">
        <f t="shared" si="80"/>
        <v>0</v>
      </c>
      <c r="BM56" s="31">
        <f t="shared" si="81"/>
        <v>0</v>
      </c>
      <c r="BN56" s="52">
        <f t="shared" si="82"/>
        <v>0</v>
      </c>
      <c r="BO56" s="51">
        <f t="shared" si="83"/>
        <v>0</v>
      </c>
      <c r="BP56" s="31">
        <f t="shared" si="84"/>
        <v>0</v>
      </c>
      <c r="BQ56" s="52">
        <f t="shared" si="85"/>
        <v>0</v>
      </c>
      <c r="BR56" s="52">
        <f t="shared" si="86"/>
        <v>0</v>
      </c>
    </row>
    <row r="57" spans="1:70" ht="39.75" customHeight="1">
      <c r="A57" s="5">
        <v>47</v>
      </c>
      <c r="B57" s="6"/>
      <c r="C57" s="79"/>
      <c r="D57" s="79"/>
      <c r="E57" s="7"/>
      <c r="F57" s="7"/>
      <c r="G57" s="80"/>
      <c r="H57" s="107">
        <f t="shared" si="45"/>
      </c>
      <c r="I57" s="81"/>
      <c r="J57" s="107">
        <f t="shared" si="46"/>
      </c>
      <c r="K57" s="159"/>
      <c r="L57" s="160"/>
      <c r="M57" s="45"/>
      <c r="N57" s="162"/>
      <c r="O57" s="163"/>
      <c r="P57" s="163"/>
      <c r="Q57" s="163"/>
      <c r="R57" s="164"/>
      <c r="S57" s="83"/>
      <c r="T57" s="9"/>
      <c r="U57" s="9">
        <f t="shared" si="88"/>
        <v>0</v>
      </c>
      <c r="V57" s="18">
        <f t="shared" si="87"/>
        <v>0</v>
      </c>
      <c r="W57" s="33"/>
      <c r="AD57" s="51">
        <f t="shared" si="47"/>
        <v>0</v>
      </c>
      <c r="AE57" s="31">
        <f t="shared" si="48"/>
        <v>0</v>
      </c>
      <c r="AF57" s="31">
        <f t="shared" si="49"/>
        <v>0</v>
      </c>
      <c r="AG57" s="31">
        <f t="shared" si="50"/>
        <v>0</v>
      </c>
      <c r="AH57" s="31">
        <f t="shared" si="51"/>
        <v>0</v>
      </c>
      <c r="AI57" s="31">
        <f t="shared" si="52"/>
        <v>0</v>
      </c>
      <c r="AJ57" s="52">
        <f t="shared" si="53"/>
        <v>0</v>
      </c>
      <c r="AK57" s="51">
        <f t="shared" si="54"/>
        <v>0</v>
      </c>
      <c r="AL57" s="31">
        <f t="shared" si="55"/>
        <v>0</v>
      </c>
      <c r="AM57" s="31">
        <f t="shared" si="56"/>
        <v>0</v>
      </c>
      <c r="AN57" s="31">
        <f t="shared" si="57"/>
        <v>0</v>
      </c>
      <c r="AO57" s="31">
        <f t="shared" si="58"/>
        <v>0</v>
      </c>
      <c r="AP57" s="31">
        <f t="shared" si="59"/>
        <v>0</v>
      </c>
      <c r="AQ57" s="31">
        <f t="shared" si="60"/>
        <v>0</v>
      </c>
      <c r="AR57" s="31">
        <f t="shared" si="61"/>
        <v>0</v>
      </c>
      <c r="AS57" s="31">
        <f t="shared" si="62"/>
        <v>0</v>
      </c>
      <c r="AT57" s="31">
        <f t="shared" si="63"/>
        <v>0</v>
      </c>
      <c r="AU57" s="31">
        <f t="shared" si="64"/>
        <v>0</v>
      </c>
      <c r="AV57" s="31">
        <f t="shared" si="65"/>
        <v>0</v>
      </c>
      <c r="AW57" s="52">
        <f t="shared" si="66"/>
        <v>0</v>
      </c>
      <c r="AX57" s="56">
        <f t="shared" si="67"/>
        <v>0</v>
      </c>
      <c r="AY57" s="56">
        <f t="shared" si="68"/>
        <v>0</v>
      </c>
      <c r="BA57" s="51">
        <f t="shared" si="69"/>
        <v>0</v>
      </c>
      <c r="BB57" s="52">
        <f t="shared" si="70"/>
        <v>0</v>
      </c>
      <c r="BC57" s="51">
        <f t="shared" si="71"/>
        <v>0</v>
      </c>
      <c r="BD57" s="31">
        <f t="shared" si="72"/>
        <v>0</v>
      </c>
      <c r="BE57" s="31">
        <f t="shared" si="73"/>
        <v>0</v>
      </c>
      <c r="BF57" s="31">
        <f t="shared" si="74"/>
        <v>0</v>
      </c>
      <c r="BG57" s="52">
        <f t="shared" si="75"/>
        <v>0</v>
      </c>
      <c r="BH57" s="51">
        <f t="shared" si="76"/>
        <v>0</v>
      </c>
      <c r="BI57" s="52">
        <f t="shared" si="77"/>
        <v>0</v>
      </c>
      <c r="BJ57" s="51">
        <f t="shared" si="78"/>
        <v>0</v>
      </c>
      <c r="BK57" s="52">
        <f t="shared" si="79"/>
        <v>0</v>
      </c>
      <c r="BL57" s="51">
        <f t="shared" si="80"/>
        <v>0</v>
      </c>
      <c r="BM57" s="31">
        <f t="shared" si="81"/>
        <v>0</v>
      </c>
      <c r="BN57" s="52">
        <f t="shared" si="82"/>
        <v>0</v>
      </c>
      <c r="BO57" s="51">
        <f t="shared" si="83"/>
        <v>0</v>
      </c>
      <c r="BP57" s="31">
        <f t="shared" si="84"/>
        <v>0</v>
      </c>
      <c r="BQ57" s="52">
        <f t="shared" si="85"/>
        <v>0</v>
      </c>
      <c r="BR57" s="52">
        <f t="shared" si="86"/>
        <v>0</v>
      </c>
    </row>
    <row r="58" spans="1:70" ht="39.75" customHeight="1">
      <c r="A58" s="5">
        <v>48</v>
      </c>
      <c r="B58" s="6"/>
      <c r="C58" s="79"/>
      <c r="D58" s="79"/>
      <c r="E58" s="7"/>
      <c r="F58" s="7"/>
      <c r="G58" s="80"/>
      <c r="H58" s="107">
        <f t="shared" si="45"/>
      </c>
      <c r="I58" s="81"/>
      <c r="J58" s="107">
        <f t="shared" si="46"/>
      </c>
      <c r="K58" s="159"/>
      <c r="L58" s="160"/>
      <c r="M58" s="45"/>
      <c r="N58" s="162"/>
      <c r="O58" s="163"/>
      <c r="P58" s="163"/>
      <c r="Q58" s="163"/>
      <c r="R58" s="164"/>
      <c r="S58" s="83"/>
      <c r="T58" s="9"/>
      <c r="U58" s="9">
        <f t="shared" si="88"/>
        <v>0</v>
      </c>
      <c r="V58" s="18">
        <f t="shared" si="87"/>
        <v>0</v>
      </c>
      <c r="W58" s="33"/>
      <c r="AD58" s="51">
        <f t="shared" si="47"/>
        <v>0</v>
      </c>
      <c r="AE58" s="31">
        <f t="shared" si="48"/>
        <v>0</v>
      </c>
      <c r="AF58" s="31">
        <f t="shared" si="49"/>
        <v>0</v>
      </c>
      <c r="AG58" s="31">
        <f t="shared" si="50"/>
        <v>0</v>
      </c>
      <c r="AH58" s="31">
        <f t="shared" si="51"/>
        <v>0</v>
      </c>
      <c r="AI58" s="31">
        <f t="shared" si="52"/>
        <v>0</v>
      </c>
      <c r="AJ58" s="52">
        <f t="shared" si="53"/>
        <v>0</v>
      </c>
      <c r="AK58" s="51">
        <f t="shared" si="54"/>
        <v>0</v>
      </c>
      <c r="AL58" s="31">
        <f t="shared" si="55"/>
        <v>0</v>
      </c>
      <c r="AM58" s="31">
        <f t="shared" si="56"/>
        <v>0</v>
      </c>
      <c r="AN58" s="31">
        <f t="shared" si="57"/>
        <v>0</v>
      </c>
      <c r="AO58" s="31">
        <f t="shared" si="58"/>
        <v>0</v>
      </c>
      <c r="AP58" s="31">
        <f t="shared" si="59"/>
        <v>0</v>
      </c>
      <c r="AQ58" s="31">
        <f t="shared" si="60"/>
        <v>0</v>
      </c>
      <c r="AR58" s="31">
        <f t="shared" si="61"/>
        <v>0</v>
      </c>
      <c r="AS58" s="31">
        <f t="shared" si="62"/>
        <v>0</v>
      </c>
      <c r="AT58" s="31">
        <f t="shared" si="63"/>
        <v>0</v>
      </c>
      <c r="AU58" s="31">
        <f t="shared" si="64"/>
        <v>0</v>
      </c>
      <c r="AV58" s="31">
        <f t="shared" si="65"/>
        <v>0</v>
      </c>
      <c r="AW58" s="52">
        <f t="shared" si="66"/>
        <v>0</v>
      </c>
      <c r="AX58" s="56">
        <f t="shared" si="67"/>
        <v>0</v>
      </c>
      <c r="AY58" s="56">
        <f t="shared" si="68"/>
        <v>0</v>
      </c>
      <c r="BA58" s="51">
        <f t="shared" si="69"/>
        <v>0</v>
      </c>
      <c r="BB58" s="52">
        <f t="shared" si="70"/>
        <v>0</v>
      </c>
      <c r="BC58" s="51">
        <f t="shared" si="71"/>
        <v>0</v>
      </c>
      <c r="BD58" s="31">
        <f t="shared" si="72"/>
        <v>0</v>
      </c>
      <c r="BE58" s="31">
        <f t="shared" si="73"/>
        <v>0</v>
      </c>
      <c r="BF58" s="31">
        <f t="shared" si="74"/>
        <v>0</v>
      </c>
      <c r="BG58" s="52">
        <f t="shared" si="75"/>
        <v>0</v>
      </c>
      <c r="BH58" s="51">
        <f t="shared" si="76"/>
        <v>0</v>
      </c>
      <c r="BI58" s="52">
        <f t="shared" si="77"/>
        <v>0</v>
      </c>
      <c r="BJ58" s="51">
        <f t="shared" si="78"/>
        <v>0</v>
      </c>
      <c r="BK58" s="52">
        <f t="shared" si="79"/>
        <v>0</v>
      </c>
      <c r="BL58" s="51">
        <f t="shared" si="80"/>
        <v>0</v>
      </c>
      <c r="BM58" s="31">
        <f t="shared" si="81"/>
        <v>0</v>
      </c>
      <c r="BN58" s="52">
        <f t="shared" si="82"/>
        <v>0</v>
      </c>
      <c r="BO58" s="51">
        <f t="shared" si="83"/>
        <v>0</v>
      </c>
      <c r="BP58" s="31">
        <f t="shared" si="84"/>
        <v>0</v>
      </c>
      <c r="BQ58" s="52">
        <f t="shared" si="85"/>
        <v>0</v>
      </c>
      <c r="BR58" s="52">
        <f t="shared" si="86"/>
        <v>0</v>
      </c>
    </row>
    <row r="59" spans="1:70" ht="39.75" customHeight="1">
      <c r="A59" s="5">
        <v>49</v>
      </c>
      <c r="B59" s="6"/>
      <c r="C59" s="79"/>
      <c r="D59" s="79"/>
      <c r="E59" s="7"/>
      <c r="F59" s="7"/>
      <c r="G59" s="80"/>
      <c r="H59" s="107">
        <f t="shared" si="45"/>
      </c>
      <c r="I59" s="81"/>
      <c r="J59" s="107">
        <f t="shared" si="46"/>
      </c>
      <c r="K59" s="159"/>
      <c r="L59" s="160"/>
      <c r="M59" s="45"/>
      <c r="N59" s="162"/>
      <c r="O59" s="163"/>
      <c r="P59" s="163"/>
      <c r="Q59" s="163"/>
      <c r="R59" s="164"/>
      <c r="S59" s="83"/>
      <c r="T59" s="9"/>
      <c r="U59" s="9">
        <f t="shared" si="88"/>
        <v>0</v>
      </c>
      <c r="V59" s="18">
        <f t="shared" si="87"/>
        <v>0</v>
      </c>
      <c r="W59" s="33"/>
      <c r="AD59" s="51">
        <f t="shared" si="47"/>
        <v>0</v>
      </c>
      <c r="AE59" s="31">
        <f t="shared" si="48"/>
        <v>0</v>
      </c>
      <c r="AF59" s="31">
        <f t="shared" si="49"/>
        <v>0</v>
      </c>
      <c r="AG59" s="31">
        <f t="shared" si="50"/>
        <v>0</v>
      </c>
      <c r="AH59" s="31">
        <f t="shared" si="51"/>
        <v>0</v>
      </c>
      <c r="AI59" s="31">
        <f t="shared" si="52"/>
        <v>0</v>
      </c>
      <c r="AJ59" s="52">
        <f t="shared" si="53"/>
        <v>0</v>
      </c>
      <c r="AK59" s="51">
        <f t="shared" si="54"/>
        <v>0</v>
      </c>
      <c r="AL59" s="31">
        <f t="shared" si="55"/>
        <v>0</v>
      </c>
      <c r="AM59" s="31">
        <f t="shared" si="56"/>
        <v>0</v>
      </c>
      <c r="AN59" s="31">
        <f t="shared" si="57"/>
        <v>0</v>
      </c>
      <c r="AO59" s="31">
        <f t="shared" si="58"/>
        <v>0</v>
      </c>
      <c r="AP59" s="31">
        <f t="shared" si="59"/>
        <v>0</v>
      </c>
      <c r="AQ59" s="31">
        <f t="shared" si="60"/>
        <v>0</v>
      </c>
      <c r="AR59" s="31">
        <f t="shared" si="61"/>
        <v>0</v>
      </c>
      <c r="AS59" s="31">
        <f t="shared" si="62"/>
        <v>0</v>
      </c>
      <c r="AT59" s="31">
        <f t="shared" si="63"/>
        <v>0</v>
      </c>
      <c r="AU59" s="31">
        <f t="shared" si="64"/>
        <v>0</v>
      </c>
      <c r="AV59" s="31">
        <f t="shared" si="65"/>
        <v>0</v>
      </c>
      <c r="AW59" s="52">
        <f t="shared" si="66"/>
        <v>0</v>
      </c>
      <c r="AX59" s="56">
        <f t="shared" si="67"/>
        <v>0</v>
      </c>
      <c r="AY59" s="56">
        <f t="shared" si="68"/>
        <v>0</v>
      </c>
      <c r="BA59" s="51">
        <f t="shared" si="69"/>
        <v>0</v>
      </c>
      <c r="BB59" s="52">
        <f t="shared" si="70"/>
        <v>0</v>
      </c>
      <c r="BC59" s="51">
        <f t="shared" si="71"/>
        <v>0</v>
      </c>
      <c r="BD59" s="31">
        <f t="shared" si="72"/>
        <v>0</v>
      </c>
      <c r="BE59" s="31">
        <f t="shared" si="73"/>
        <v>0</v>
      </c>
      <c r="BF59" s="31">
        <f t="shared" si="74"/>
        <v>0</v>
      </c>
      <c r="BG59" s="52">
        <f t="shared" si="75"/>
        <v>0</v>
      </c>
      <c r="BH59" s="51">
        <f t="shared" si="76"/>
        <v>0</v>
      </c>
      <c r="BI59" s="52">
        <f t="shared" si="77"/>
        <v>0</v>
      </c>
      <c r="BJ59" s="51">
        <f t="shared" si="78"/>
        <v>0</v>
      </c>
      <c r="BK59" s="52">
        <f t="shared" si="79"/>
        <v>0</v>
      </c>
      <c r="BL59" s="51">
        <f t="shared" si="80"/>
        <v>0</v>
      </c>
      <c r="BM59" s="31">
        <f t="shared" si="81"/>
        <v>0</v>
      </c>
      <c r="BN59" s="52">
        <f t="shared" si="82"/>
        <v>0</v>
      </c>
      <c r="BO59" s="51">
        <f t="shared" si="83"/>
        <v>0</v>
      </c>
      <c r="BP59" s="31">
        <f t="shared" si="84"/>
        <v>0</v>
      </c>
      <c r="BQ59" s="52">
        <f t="shared" si="85"/>
        <v>0</v>
      </c>
      <c r="BR59" s="52">
        <f t="shared" si="86"/>
        <v>0</v>
      </c>
    </row>
    <row r="60" spans="1:70" ht="39.75" customHeight="1">
      <c r="A60" s="5">
        <v>50</v>
      </c>
      <c r="B60" s="6"/>
      <c r="C60" s="79"/>
      <c r="D60" s="79"/>
      <c r="E60" s="7"/>
      <c r="F60" s="7"/>
      <c r="G60" s="80"/>
      <c r="H60" s="107">
        <f t="shared" si="45"/>
      </c>
      <c r="I60" s="81"/>
      <c r="J60" s="107">
        <f t="shared" si="46"/>
      </c>
      <c r="K60" s="159"/>
      <c r="L60" s="160"/>
      <c r="M60" s="45"/>
      <c r="N60" s="162"/>
      <c r="O60" s="163"/>
      <c r="P60" s="163"/>
      <c r="Q60" s="163"/>
      <c r="R60" s="164"/>
      <c r="S60" s="83"/>
      <c r="T60" s="9"/>
      <c r="U60" s="9">
        <f t="shared" si="88"/>
        <v>0</v>
      </c>
      <c r="V60" s="18">
        <f t="shared" si="87"/>
        <v>0</v>
      </c>
      <c r="W60" s="33"/>
      <c r="AD60" s="51">
        <f t="shared" si="47"/>
        <v>0</v>
      </c>
      <c r="AE60" s="31">
        <f t="shared" si="48"/>
        <v>0</v>
      </c>
      <c r="AF60" s="31">
        <f t="shared" si="49"/>
        <v>0</v>
      </c>
      <c r="AG60" s="31">
        <f t="shared" si="50"/>
        <v>0</v>
      </c>
      <c r="AH60" s="31">
        <f t="shared" si="51"/>
        <v>0</v>
      </c>
      <c r="AI60" s="31">
        <f t="shared" si="52"/>
        <v>0</v>
      </c>
      <c r="AJ60" s="52">
        <f t="shared" si="53"/>
        <v>0</v>
      </c>
      <c r="AK60" s="51">
        <f t="shared" si="54"/>
        <v>0</v>
      </c>
      <c r="AL60" s="31">
        <f t="shared" si="55"/>
        <v>0</v>
      </c>
      <c r="AM60" s="31">
        <f t="shared" si="56"/>
        <v>0</v>
      </c>
      <c r="AN60" s="31">
        <f t="shared" si="57"/>
        <v>0</v>
      </c>
      <c r="AO60" s="31">
        <f t="shared" si="58"/>
        <v>0</v>
      </c>
      <c r="AP60" s="31">
        <f t="shared" si="59"/>
        <v>0</v>
      </c>
      <c r="AQ60" s="31">
        <f t="shared" si="60"/>
        <v>0</v>
      </c>
      <c r="AR60" s="31">
        <f t="shared" si="61"/>
        <v>0</v>
      </c>
      <c r="AS60" s="31">
        <f t="shared" si="62"/>
        <v>0</v>
      </c>
      <c r="AT60" s="31">
        <f t="shared" si="63"/>
        <v>0</v>
      </c>
      <c r="AU60" s="31">
        <f t="shared" si="64"/>
        <v>0</v>
      </c>
      <c r="AV60" s="31">
        <f t="shared" si="65"/>
        <v>0</v>
      </c>
      <c r="AW60" s="52">
        <f t="shared" si="66"/>
        <v>0</v>
      </c>
      <c r="AX60" s="56">
        <f t="shared" si="67"/>
        <v>0</v>
      </c>
      <c r="AY60" s="56">
        <f t="shared" si="68"/>
        <v>0</v>
      </c>
      <c r="BA60" s="51">
        <f t="shared" si="69"/>
        <v>0</v>
      </c>
      <c r="BB60" s="52">
        <f t="shared" si="70"/>
        <v>0</v>
      </c>
      <c r="BC60" s="51">
        <f t="shared" si="71"/>
        <v>0</v>
      </c>
      <c r="BD60" s="31">
        <f t="shared" si="72"/>
        <v>0</v>
      </c>
      <c r="BE60" s="31">
        <f t="shared" si="73"/>
        <v>0</v>
      </c>
      <c r="BF60" s="31">
        <f t="shared" si="74"/>
        <v>0</v>
      </c>
      <c r="BG60" s="52">
        <f t="shared" si="75"/>
        <v>0</v>
      </c>
      <c r="BH60" s="51">
        <f t="shared" si="76"/>
        <v>0</v>
      </c>
      <c r="BI60" s="52">
        <f t="shared" si="77"/>
        <v>0</v>
      </c>
      <c r="BJ60" s="51">
        <f t="shared" si="78"/>
        <v>0</v>
      </c>
      <c r="BK60" s="52">
        <f t="shared" si="79"/>
        <v>0</v>
      </c>
      <c r="BL60" s="51">
        <f t="shared" si="80"/>
        <v>0</v>
      </c>
      <c r="BM60" s="31">
        <f t="shared" si="81"/>
        <v>0</v>
      </c>
      <c r="BN60" s="52">
        <f t="shared" si="82"/>
        <v>0</v>
      </c>
      <c r="BO60" s="51">
        <f t="shared" si="83"/>
        <v>0</v>
      </c>
      <c r="BP60" s="31">
        <f t="shared" si="84"/>
        <v>0</v>
      </c>
      <c r="BQ60" s="52">
        <f t="shared" si="85"/>
        <v>0</v>
      </c>
      <c r="BR60" s="52">
        <f t="shared" si="86"/>
        <v>0</v>
      </c>
    </row>
    <row r="61" spans="1:70" ht="40.5" customHeight="1">
      <c r="A61" s="5">
        <v>51</v>
      </c>
      <c r="B61" s="6"/>
      <c r="C61" s="79"/>
      <c r="D61" s="79"/>
      <c r="E61" s="7"/>
      <c r="F61" s="7"/>
      <c r="G61" s="80"/>
      <c r="H61" s="107">
        <f t="shared" si="45"/>
      </c>
      <c r="I61" s="81"/>
      <c r="J61" s="107">
        <f t="shared" si="46"/>
      </c>
      <c r="K61" s="159"/>
      <c r="L61" s="160"/>
      <c r="M61" s="45"/>
      <c r="N61" s="162"/>
      <c r="O61" s="163"/>
      <c r="P61" s="163"/>
      <c r="Q61" s="163"/>
      <c r="R61" s="164"/>
      <c r="S61" s="83"/>
      <c r="T61" s="9"/>
      <c r="U61" s="9">
        <f t="shared" si="88"/>
        <v>0</v>
      </c>
      <c r="V61" s="18">
        <f t="shared" si="87"/>
        <v>0</v>
      </c>
      <c r="AD61" s="51">
        <f t="shared" si="47"/>
        <v>0</v>
      </c>
      <c r="AE61" s="31">
        <f t="shared" si="48"/>
        <v>0</v>
      </c>
      <c r="AF61" s="31">
        <f t="shared" si="49"/>
        <v>0</v>
      </c>
      <c r="AG61" s="31">
        <f t="shared" si="50"/>
        <v>0</v>
      </c>
      <c r="AH61" s="31">
        <f t="shared" si="51"/>
        <v>0</v>
      </c>
      <c r="AI61" s="31">
        <f t="shared" si="52"/>
        <v>0</v>
      </c>
      <c r="AJ61" s="52">
        <f t="shared" si="53"/>
        <v>0</v>
      </c>
      <c r="AK61" s="51">
        <f t="shared" si="54"/>
        <v>0</v>
      </c>
      <c r="AL61" s="31">
        <f t="shared" si="55"/>
        <v>0</v>
      </c>
      <c r="AM61" s="31">
        <f t="shared" si="56"/>
        <v>0</v>
      </c>
      <c r="AN61" s="31">
        <f t="shared" si="57"/>
        <v>0</v>
      </c>
      <c r="AO61" s="31">
        <f t="shared" si="58"/>
        <v>0</v>
      </c>
      <c r="AP61" s="31">
        <f t="shared" si="59"/>
        <v>0</v>
      </c>
      <c r="AQ61" s="31">
        <f t="shared" si="60"/>
        <v>0</v>
      </c>
      <c r="AR61" s="31">
        <f t="shared" si="61"/>
        <v>0</v>
      </c>
      <c r="AS61" s="31">
        <f t="shared" si="62"/>
        <v>0</v>
      </c>
      <c r="AT61" s="31">
        <f t="shared" si="63"/>
        <v>0</v>
      </c>
      <c r="AU61" s="31">
        <f t="shared" si="64"/>
        <v>0</v>
      </c>
      <c r="AV61" s="31">
        <f t="shared" si="65"/>
        <v>0</v>
      </c>
      <c r="AW61" s="52">
        <f t="shared" si="66"/>
        <v>0</v>
      </c>
      <c r="AX61" s="56">
        <f t="shared" si="67"/>
        <v>0</v>
      </c>
      <c r="AY61" s="56">
        <f t="shared" si="68"/>
        <v>0</v>
      </c>
      <c r="BA61" s="51">
        <f t="shared" si="69"/>
        <v>0</v>
      </c>
      <c r="BB61" s="52">
        <f t="shared" si="70"/>
        <v>0</v>
      </c>
      <c r="BC61" s="51">
        <f t="shared" si="71"/>
        <v>0</v>
      </c>
      <c r="BD61" s="31">
        <f t="shared" si="72"/>
        <v>0</v>
      </c>
      <c r="BE61" s="31">
        <f t="shared" si="73"/>
        <v>0</v>
      </c>
      <c r="BF61" s="31">
        <f t="shared" si="74"/>
        <v>0</v>
      </c>
      <c r="BG61" s="52">
        <f t="shared" si="75"/>
        <v>0</v>
      </c>
      <c r="BH61" s="51">
        <f t="shared" si="76"/>
        <v>0</v>
      </c>
      <c r="BI61" s="52">
        <f t="shared" si="77"/>
        <v>0</v>
      </c>
      <c r="BJ61" s="51">
        <f t="shared" si="78"/>
        <v>0</v>
      </c>
      <c r="BK61" s="52">
        <f t="shared" si="79"/>
        <v>0</v>
      </c>
      <c r="BL61" s="51">
        <f t="shared" si="80"/>
        <v>0</v>
      </c>
      <c r="BM61" s="31">
        <f t="shared" si="81"/>
        <v>0</v>
      </c>
      <c r="BN61" s="52">
        <f t="shared" si="82"/>
        <v>0</v>
      </c>
      <c r="BO61" s="51">
        <f t="shared" si="83"/>
        <v>0</v>
      </c>
      <c r="BP61" s="31">
        <f t="shared" si="84"/>
        <v>0</v>
      </c>
      <c r="BQ61" s="52">
        <f t="shared" si="85"/>
        <v>0</v>
      </c>
      <c r="BR61" s="52">
        <f t="shared" si="86"/>
        <v>0</v>
      </c>
    </row>
    <row r="62" spans="1:70" ht="40.5" customHeight="1">
      <c r="A62" s="5">
        <v>52</v>
      </c>
      <c r="B62" s="6"/>
      <c r="C62" s="79"/>
      <c r="D62" s="79"/>
      <c r="E62" s="7"/>
      <c r="F62" s="7"/>
      <c r="G62" s="80"/>
      <c r="H62" s="107">
        <f t="shared" si="45"/>
      </c>
      <c r="I62" s="81"/>
      <c r="J62" s="107">
        <f t="shared" si="46"/>
      </c>
      <c r="K62" s="159"/>
      <c r="L62" s="160"/>
      <c r="M62" s="45"/>
      <c r="N62" s="162"/>
      <c r="O62" s="163"/>
      <c r="P62" s="163"/>
      <c r="Q62" s="163"/>
      <c r="R62" s="164"/>
      <c r="S62" s="83"/>
      <c r="T62" s="9"/>
      <c r="U62" s="9">
        <f t="shared" si="88"/>
        <v>0</v>
      </c>
      <c r="V62" s="18">
        <f t="shared" si="87"/>
        <v>0</v>
      </c>
      <c r="AD62" s="51">
        <f t="shared" si="47"/>
        <v>0</v>
      </c>
      <c r="AE62" s="31">
        <f t="shared" si="48"/>
        <v>0</v>
      </c>
      <c r="AF62" s="31">
        <f t="shared" si="49"/>
        <v>0</v>
      </c>
      <c r="AG62" s="31">
        <f t="shared" si="50"/>
        <v>0</v>
      </c>
      <c r="AH62" s="31">
        <f t="shared" si="51"/>
        <v>0</v>
      </c>
      <c r="AI62" s="31">
        <f t="shared" si="52"/>
        <v>0</v>
      </c>
      <c r="AJ62" s="52">
        <f t="shared" si="53"/>
        <v>0</v>
      </c>
      <c r="AK62" s="51">
        <f t="shared" si="54"/>
        <v>0</v>
      </c>
      <c r="AL62" s="31">
        <f t="shared" si="55"/>
        <v>0</v>
      </c>
      <c r="AM62" s="31">
        <f t="shared" si="56"/>
        <v>0</v>
      </c>
      <c r="AN62" s="31">
        <f t="shared" si="57"/>
        <v>0</v>
      </c>
      <c r="AO62" s="31">
        <f t="shared" si="58"/>
        <v>0</v>
      </c>
      <c r="AP62" s="31">
        <f t="shared" si="59"/>
        <v>0</v>
      </c>
      <c r="AQ62" s="31">
        <f t="shared" si="60"/>
        <v>0</v>
      </c>
      <c r="AR62" s="31">
        <f t="shared" si="61"/>
        <v>0</v>
      </c>
      <c r="AS62" s="31">
        <f t="shared" si="62"/>
        <v>0</v>
      </c>
      <c r="AT62" s="31">
        <f t="shared" si="63"/>
        <v>0</v>
      </c>
      <c r="AU62" s="31">
        <f t="shared" si="64"/>
        <v>0</v>
      </c>
      <c r="AV62" s="31">
        <f t="shared" si="65"/>
        <v>0</v>
      </c>
      <c r="AW62" s="52">
        <f t="shared" si="66"/>
        <v>0</v>
      </c>
      <c r="AX62" s="56">
        <f t="shared" si="67"/>
        <v>0</v>
      </c>
      <c r="AY62" s="56">
        <f t="shared" si="68"/>
        <v>0</v>
      </c>
      <c r="BA62" s="51">
        <f t="shared" si="69"/>
        <v>0</v>
      </c>
      <c r="BB62" s="52">
        <f t="shared" si="70"/>
        <v>0</v>
      </c>
      <c r="BC62" s="51">
        <f t="shared" si="71"/>
        <v>0</v>
      </c>
      <c r="BD62" s="31">
        <f t="shared" si="72"/>
        <v>0</v>
      </c>
      <c r="BE62" s="31">
        <f t="shared" si="73"/>
        <v>0</v>
      </c>
      <c r="BF62" s="31">
        <f t="shared" si="74"/>
        <v>0</v>
      </c>
      <c r="BG62" s="52">
        <f t="shared" si="75"/>
        <v>0</v>
      </c>
      <c r="BH62" s="51">
        <f t="shared" si="76"/>
        <v>0</v>
      </c>
      <c r="BI62" s="52">
        <f t="shared" si="77"/>
        <v>0</v>
      </c>
      <c r="BJ62" s="51">
        <f t="shared" si="78"/>
        <v>0</v>
      </c>
      <c r="BK62" s="52">
        <f t="shared" si="79"/>
        <v>0</v>
      </c>
      <c r="BL62" s="51">
        <f t="shared" si="80"/>
        <v>0</v>
      </c>
      <c r="BM62" s="31">
        <f t="shared" si="81"/>
        <v>0</v>
      </c>
      <c r="BN62" s="52">
        <f t="shared" si="82"/>
        <v>0</v>
      </c>
      <c r="BO62" s="51">
        <f t="shared" si="83"/>
        <v>0</v>
      </c>
      <c r="BP62" s="31">
        <f t="shared" si="84"/>
        <v>0</v>
      </c>
      <c r="BQ62" s="52">
        <f t="shared" si="85"/>
        <v>0</v>
      </c>
      <c r="BR62" s="52">
        <f t="shared" si="86"/>
        <v>0</v>
      </c>
    </row>
    <row r="63" spans="1:70" ht="40.5" customHeight="1">
      <c r="A63" s="5">
        <v>53</v>
      </c>
      <c r="B63" s="6"/>
      <c r="C63" s="79"/>
      <c r="D63" s="79"/>
      <c r="E63" s="7"/>
      <c r="F63" s="7"/>
      <c r="G63" s="80"/>
      <c r="H63" s="107">
        <f t="shared" si="45"/>
      </c>
      <c r="I63" s="81"/>
      <c r="J63" s="107">
        <f t="shared" si="46"/>
      </c>
      <c r="K63" s="159"/>
      <c r="L63" s="160"/>
      <c r="M63" s="45"/>
      <c r="N63" s="162"/>
      <c r="O63" s="163"/>
      <c r="P63" s="163"/>
      <c r="Q63" s="163"/>
      <c r="R63" s="164"/>
      <c r="S63" s="83"/>
      <c r="T63" s="9"/>
      <c r="U63" s="9">
        <f t="shared" si="88"/>
        <v>0</v>
      </c>
      <c r="V63" s="18">
        <f t="shared" si="87"/>
        <v>0</v>
      </c>
      <c r="AD63" s="51">
        <f t="shared" si="47"/>
        <v>0</v>
      </c>
      <c r="AE63" s="31">
        <f t="shared" si="48"/>
        <v>0</v>
      </c>
      <c r="AF63" s="31">
        <f t="shared" si="49"/>
        <v>0</v>
      </c>
      <c r="AG63" s="31">
        <f t="shared" si="50"/>
        <v>0</v>
      </c>
      <c r="AH63" s="31">
        <f t="shared" si="51"/>
        <v>0</v>
      </c>
      <c r="AI63" s="31">
        <f t="shared" si="52"/>
        <v>0</v>
      </c>
      <c r="AJ63" s="52">
        <f t="shared" si="53"/>
        <v>0</v>
      </c>
      <c r="AK63" s="51">
        <f t="shared" si="54"/>
        <v>0</v>
      </c>
      <c r="AL63" s="31">
        <f t="shared" si="55"/>
        <v>0</v>
      </c>
      <c r="AM63" s="31">
        <f t="shared" si="56"/>
        <v>0</v>
      </c>
      <c r="AN63" s="31">
        <f t="shared" si="57"/>
        <v>0</v>
      </c>
      <c r="AO63" s="31">
        <f t="shared" si="58"/>
        <v>0</v>
      </c>
      <c r="AP63" s="31">
        <f t="shared" si="59"/>
        <v>0</v>
      </c>
      <c r="AQ63" s="31">
        <f t="shared" si="60"/>
        <v>0</v>
      </c>
      <c r="AR63" s="31">
        <f t="shared" si="61"/>
        <v>0</v>
      </c>
      <c r="AS63" s="31">
        <f t="shared" si="62"/>
        <v>0</v>
      </c>
      <c r="AT63" s="31">
        <f t="shared" si="63"/>
        <v>0</v>
      </c>
      <c r="AU63" s="31">
        <f t="shared" si="64"/>
        <v>0</v>
      </c>
      <c r="AV63" s="31">
        <f t="shared" si="65"/>
        <v>0</v>
      </c>
      <c r="AW63" s="52">
        <f t="shared" si="66"/>
        <v>0</v>
      </c>
      <c r="AX63" s="56">
        <f t="shared" si="67"/>
        <v>0</v>
      </c>
      <c r="AY63" s="56">
        <f t="shared" si="68"/>
        <v>0</v>
      </c>
      <c r="BA63" s="51">
        <f t="shared" si="69"/>
        <v>0</v>
      </c>
      <c r="BB63" s="52">
        <f t="shared" si="70"/>
        <v>0</v>
      </c>
      <c r="BC63" s="51">
        <f t="shared" si="71"/>
        <v>0</v>
      </c>
      <c r="BD63" s="31">
        <f t="shared" si="72"/>
        <v>0</v>
      </c>
      <c r="BE63" s="31">
        <f t="shared" si="73"/>
        <v>0</v>
      </c>
      <c r="BF63" s="31">
        <f t="shared" si="74"/>
        <v>0</v>
      </c>
      <c r="BG63" s="52">
        <f t="shared" si="75"/>
        <v>0</v>
      </c>
      <c r="BH63" s="51">
        <f t="shared" si="76"/>
        <v>0</v>
      </c>
      <c r="BI63" s="52">
        <f t="shared" si="77"/>
        <v>0</v>
      </c>
      <c r="BJ63" s="51">
        <f t="shared" si="78"/>
        <v>0</v>
      </c>
      <c r="BK63" s="52">
        <f t="shared" si="79"/>
        <v>0</v>
      </c>
      <c r="BL63" s="51">
        <f t="shared" si="80"/>
        <v>0</v>
      </c>
      <c r="BM63" s="31">
        <f t="shared" si="81"/>
        <v>0</v>
      </c>
      <c r="BN63" s="52">
        <f t="shared" si="82"/>
        <v>0</v>
      </c>
      <c r="BO63" s="51">
        <f t="shared" si="83"/>
        <v>0</v>
      </c>
      <c r="BP63" s="31">
        <f t="shared" si="84"/>
        <v>0</v>
      </c>
      <c r="BQ63" s="52">
        <f t="shared" si="85"/>
        <v>0</v>
      </c>
      <c r="BR63" s="52">
        <f t="shared" si="86"/>
        <v>0</v>
      </c>
    </row>
    <row r="64" spans="1:70" ht="40.5" customHeight="1">
      <c r="A64" s="5">
        <v>54</v>
      </c>
      <c r="B64" s="6"/>
      <c r="C64" s="79"/>
      <c r="D64" s="79"/>
      <c r="E64" s="7"/>
      <c r="F64" s="7"/>
      <c r="G64" s="80"/>
      <c r="H64" s="107">
        <f t="shared" si="45"/>
      </c>
      <c r="I64" s="81"/>
      <c r="J64" s="107">
        <f t="shared" si="46"/>
      </c>
      <c r="K64" s="159"/>
      <c r="L64" s="160"/>
      <c r="M64" s="45"/>
      <c r="N64" s="162"/>
      <c r="O64" s="163"/>
      <c r="P64" s="163"/>
      <c r="Q64" s="163"/>
      <c r="R64" s="164"/>
      <c r="S64" s="83"/>
      <c r="T64" s="9"/>
      <c r="U64" s="9">
        <f t="shared" si="88"/>
        <v>0</v>
      </c>
      <c r="V64" s="18">
        <f t="shared" si="87"/>
        <v>0</v>
      </c>
      <c r="AD64" s="51">
        <f t="shared" si="47"/>
        <v>0</v>
      </c>
      <c r="AE64" s="31">
        <f t="shared" si="48"/>
        <v>0</v>
      </c>
      <c r="AF64" s="31">
        <f t="shared" si="49"/>
        <v>0</v>
      </c>
      <c r="AG64" s="31">
        <f t="shared" si="50"/>
        <v>0</v>
      </c>
      <c r="AH64" s="31">
        <f t="shared" si="51"/>
        <v>0</v>
      </c>
      <c r="AI64" s="31">
        <f t="shared" si="52"/>
        <v>0</v>
      </c>
      <c r="AJ64" s="52">
        <f t="shared" si="53"/>
        <v>0</v>
      </c>
      <c r="AK64" s="51">
        <f t="shared" si="54"/>
        <v>0</v>
      </c>
      <c r="AL64" s="31">
        <f t="shared" si="55"/>
        <v>0</v>
      </c>
      <c r="AM64" s="31">
        <f t="shared" si="56"/>
        <v>0</v>
      </c>
      <c r="AN64" s="31">
        <f t="shared" si="57"/>
        <v>0</v>
      </c>
      <c r="AO64" s="31">
        <f t="shared" si="58"/>
        <v>0</v>
      </c>
      <c r="AP64" s="31">
        <f t="shared" si="59"/>
        <v>0</v>
      </c>
      <c r="AQ64" s="31">
        <f t="shared" si="60"/>
        <v>0</v>
      </c>
      <c r="AR64" s="31">
        <f t="shared" si="61"/>
        <v>0</v>
      </c>
      <c r="AS64" s="31">
        <f t="shared" si="62"/>
        <v>0</v>
      </c>
      <c r="AT64" s="31">
        <f t="shared" si="63"/>
        <v>0</v>
      </c>
      <c r="AU64" s="31">
        <f t="shared" si="64"/>
        <v>0</v>
      </c>
      <c r="AV64" s="31">
        <f t="shared" si="65"/>
        <v>0</v>
      </c>
      <c r="AW64" s="52">
        <f t="shared" si="66"/>
        <v>0</v>
      </c>
      <c r="AX64" s="56">
        <f t="shared" si="67"/>
        <v>0</v>
      </c>
      <c r="AY64" s="56">
        <f t="shared" si="68"/>
        <v>0</v>
      </c>
      <c r="BA64" s="51">
        <f t="shared" si="69"/>
        <v>0</v>
      </c>
      <c r="BB64" s="52">
        <f t="shared" si="70"/>
        <v>0</v>
      </c>
      <c r="BC64" s="51">
        <f t="shared" si="71"/>
        <v>0</v>
      </c>
      <c r="BD64" s="31">
        <f t="shared" si="72"/>
        <v>0</v>
      </c>
      <c r="BE64" s="31">
        <f t="shared" si="73"/>
        <v>0</v>
      </c>
      <c r="BF64" s="31">
        <f t="shared" si="74"/>
        <v>0</v>
      </c>
      <c r="BG64" s="52">
        <f t="shared" si="75"/>
        <v>0</v>
      </c>
      <c r="BH64" s="51">
        <f t="shared" si="76"/>
        <v>0</v>
      </c>
      <c r="BI64" s="52">
        <f t="shared" si="77"/>
        <v>0</v>
      </c>
      <c r="BJ64" s="51">
        <f t="shared" si="78"/>
        <v>0</v>
      </c>
      <c r="BK64" s="52">
        <f t="shared" si="79"/>
        <v>0</v>
      </c>
      <c r="BL64" s="51">
        <f t="shared" si="80"/>
        <v>0</v>
      </c>
      <c r="BM64" s="31">
        <f t="shared" si="81"/>
        <v>0</v>
      </c>
      <c r="BN64" s="52">
        <f t="shared" si="82"/>
        <v>0</v>
      </c>
      <c r="BO64" s="51">
        <f t="shared" si="83"/>
        <v>0</v>
      </c>
      <c r="BP64" s="31">
        <f t="shared" si="84"/>
        <v>0</v>
      </c>
      <c r="BQ64" s="52">
        <f t="shared" si="85"/>
        <v>0</v>
      </c>
      <c r="BR64" s="52">
        <f t="shared" si="86"/>
        <v>0</v>
      </c>
    </row>
    <row r="65" spans="1:70" ht="40.5" customHeight="1">
      <c r="A65" s="5">
        <v>55</v>
      </c>
      <c r="B65" s="6"/>
      <c r="C65" s="79"/>
      <c r="D65" s="79"/>
      <c r="E65" s="7"/>
      <c r="F65" s="7"/>
      <c r="G65" s="80"/>
      <c r="H65" s="107">
        <f t="shared" si="45"/>
      </c>
      <c r="I65" s="81"/>
      <c r="J65" s="107">
        <f t="shared" si="46"/>
      </c>
      <c r="K65" s="159"/>
      <c r="L65" s="160"/>
      <c r="M65" s="45"/>
      <c r="N65" s="162"/>
      <c r="O65" s="163"/>
      <c r="P65" s="163"/>
      <c r="Q65" s="163"/>
      <c r="R65" s="164"/>
      <c r="S65" s="83"/>
      <c r="T65" s="9"/>
      <c r="U65" s="9">
        <f t="shared" si="88"/>
        <v>0</v>
      </c>
      <c r="V65" s="18">
        <f t="shared" si="87"/>
        <v>0</v>
      </c>
      <c r="AD65" s="51">
        <f t="shared" si="47"/>
        <v>0</v>
      </c>
      <c r="AE65" s="31">
        <f t="shared" si="48"/>
        <v>0</v>
      </c>
      <c r="AF65" s="31">
        <f t="shared" si="49"/>
        <v>0</v>
      </c>
      <c r="AG65" s="31">
        <f t="shared" si="50"/>
        <v>0</v>
      </c>
      <c r="AH65" s="31">
        <f t="shared" si="51"/>
        <v>0</v>
      </c>
      <c r="AI65" s="31">
        <f t="shared" si="52"/>
        <v>0</v>
      </c>
      <c r="AJ65" s="52">
        <f t="shared" si="53"/>
        <v>0</v>
      </c>
      <c r="AK65" s="51">
        <f t="shared" si="54"/>
        <v>0</v>
      </c>
      <c r="AL65" s="31">
        <f t="shared" si="55"/>
        <v>0</v>
      </c>
      <c r="AM65" s="31">
        <f t="shared" si="56"/>
        <v>0</v>
      </c>
      <c r="AN65" s="31">
        <f t="shared" si="57"/>
        <v>0</v>
      </c>
      <c r="AO65" s="31">
        <f t="shared" si="58"/>
        <v>0</v>
      </c>
      <c r="AP65" s="31">
        <f t="shared" si="59"/>
        <v>0</v>
      </c>
      <c r="AQ65" s="31">
        <f t="shared" si="60"/>
        <v>0</v>
      </c>
      <c r="AR65" s="31">
        <f t="shared" si="61"/>
        <v>0</v>
      </c>
      <c r="AS65" s="31">
        <f t="shared" si="62"/>
        <v>0</v>
      </c>
      <c r="AT65" s="31">
        <f t="shared" si="63"/>
        <v>0</v>
      </c>
      <c r="AU65" s="31">
        <f t="shared" si="64"/>
        <v>0</v>
      </c>
      <c r="AV65" s="31">
        <f t="shared" si="65"/>
        <v>0</v>
      </c>
      <c r="AW65" s="52">
        <f t="shared" si="66"/>
        <v>0</v>
      </c>
      <c r="AX65" s="56">
        <f t="shared" si="67"/>
        <v>0</v>
      </c>
      <c r="AY65" s="56">
        <f t="shared" si="68"/>
        <v>0</v>
      </c>
      <c r="BA65" s="51">
        <f t="shared" si="69"/>
        <v>0</v>
      </c>
      <c r="BB65" s="52">
        <f t="shared" si="70"/>
        <v>0</v>
      </c>
      <c r="BC65" s="51">
        <f t="shared" si="71"/>
        <v>0</v>
      </c>
      <c r="BD65" s="31">
        <f t="shared" si="72"/>
        <v>0</v>
      </c>
      <c r="BE65" s="31">
        <f t="shared" si="73"/>
        <v>0</v>
      </c>
      <c r="BF65" s="31">
        <f t="shared" si="74"/>
        <v>0</v>
      </c>
      <c r="BG65" s="52">
        <f t="shared" si="75"/>
        <v>0</v>
      </c>
      <c r="BH65" s="51">
        <f t="shared" si="76"/>
        <v>0</v>
      </c>
      <c r="BI65" s="52">
        <f t="shared" si="77"/>
        <v>0</v>
      </c>
      <c r="BJ65" s="51">
        <f t="shared" si="78"/>
        <v>0</v>
      </c>
      <c r="BK65" s="52">
        <f t="shared" si="79"/>
        <v>0</v>
      </c>
      <c r="BL65" s="51">
        <f t="shared" si="80"/>
        <v>0</v>
      </c>
      <c r="BM65" s="31">
        <f t="shared" si="81"/>
        <v>0</v>
      </c>
      <c r="BN65" s="52">
        <f t="shared" si="82"/>
        <v>0</v>
      </c>
      <c r="BO65" s="51">
        <f t="shared" si="83"/>
        <v>0</v>
      </c>
      <c r="BP65" s="31">
        <f t="shared" si="84"/>
        <v>0</v>
      </c>
      <c r="BQ65" s="52">
        <f t="shared" si="85"/>
        <v>0</v>
      </c>
      <c r="BR65" s="52">
        <f t="shared" si="86"/>
        <v>0</v>
      </c>
    </row>
    <row r="66" spans="1:70" ht="40.5" customHeight="1">
      <c r="A66" s="5">
        <v>56</v>
      </c>
      <c r="B66" s="6"/>
      <c r="C66" s="79"/>
      <c r="D66" s="79"/>
      <c r="E66" s="7"/>
      <c r="F66" s="7"/>
      <c r="G66" s="80"/>
      <c r="H66" s="107">
        <f t="shared" si="45"/>
      </c>
      <c r="I66" s="81"/>
      <c r="J66" s="107">
        <f t="shared" si="46"/>
      </c>
      <c r="K66" s="159"/>
      <c r="L66" s="160"/>
      <c r="M66" s="45"/>
      <c r="N66" s="162"/>
      <c r="O66" s="163"/>
      <c r="P66" s="163"/>
      <c r="Q66" s="163"/>
      <c r="R66" s="164"/>
      <c r="S66" s="83"/>
      <c r="T66" s="9"/>
      <c r="U66" s="9">
        <f t="shared" si="88"/>
        <v>0</v>
      </c>
      <c r="V66" s="18">
        <f t="shared" si="87"/>
        <v>0</v>
      </c>
      <c r="AD66" s="51">
        <f t="shared" si="47"/>
        <v>0</v>
      </c>
      <c r="AE66" s="31">
        <f t="shared" si="48"/>
        <v>0</v>
      </c>
      <c r="AF66" s="31">
        <f t="shared" si="49"/>
        <v>0</v>
      </c>
      <c r="AG66" s="31">
        <f t="shared" si="50"/>
        <v>0</v>
      </c>
      <c r="AH66" s="31">
        <f t="shared" si="51"/>
        <v>0</v>
      </c>
      <c r="AI66" s="31">
        <f t="shared" si="52"/>
        <v>0</v>
      </c>
      <c r="AJ66" s="52">
        <f t="shared" si="53"/>
        <v>0</v>
      </c>
      <c r="AK66" s="51">
        <f t="shared" si="54"/>
        <v>0</v>
      </c>
      <c r="AL66" s="31">
        <f t="shared" si="55"/>
        <v>0</v>
      </c>
      <c r="AM66" s="31">
        <f t="shared" si="56"/>
        <v>0</v>
      </c>
      <c r="AN66" s="31">
        <f t="shared" si="57"/>
        <v>0</v>
      </c>
      <c r="AO66" s="31">
        <f t="shared" si="58"/>
        <v>0</v>
      </c>
      <c r="AP66" s="31">
        <f t="shared" si="59"/>
        <v>0</v>
      </c>
      <c r="AQ66" s="31">
        <f t="shared" si="60"/>
        <v>0</v>
      </c>
      <c r="AR66" s="31">
        <f t="shared" si="61"/>
        <v>0</v>
      </c>
      <c r="AS66" s="31">
        <f t="shared" si="62"/>
        <v>0</v>
      </c>
      <c r="AT66" s="31">
        <f t="shared" si="63"/>
        <v>0</v>
      </c>
      <c r="AU66" s="31">
        <f t="shared" si="64"/>
        <v>0</v>
      </c>
      <c r="AV66" s="31">
        <f t="shared" si="65"/>
        <v>0</v>
      </c>
      <c r="AW66" s="52">
        <f t="shared" si="66"/>
        <v>0</v>
      </c>
      <c r="AX66" s="56">
        <f t="shared" si="67"/>
        <v>0</v>
      </c>
      <c r="AY66" s="56">
        <f t="shared" si="68"/>
        <v>0</v>
      </c>
      <c r="BA66" s="51">
        <f t="shared" si="69"/>
        <v>0</v>
      </c>
      <c r="BB66" s="52">
        <f t="shared" si="70"/>
        <v>0</v>
      </c>
      <c r="BC66" s="51">
        <f t="shared" si="71"/>
        <v>0</v>
      </c>
      <c r="BD66" s="31">
        <f t="shared" si="72"/>
        <v>0</v>
      </c>
      <c r="BE66" s="31">
        <f t="shared" si="73"/>
        <v>0</v>
      </c>
      <c r="BF66" s="31">
        <f t="shared" si="74"/>
        <v>0</v>
      </c>
      <c r="BG66" s="52">
        <f t="shared" si="75"/>
        <v>0</v>
      </c>
      <c r="BH66" s="51">
        <f t="shared" si="76"/>
        <v>0</v>
      </c>
      <c r="BI66" s="52">
        <f t="shared" si="77"/>
        <v>0</v>
      </c>
      <c r="BJ66" s="51">
        <f t="shared" si="78"/>
        <v>0</v>
      </c>
      <c r="BK66" s="52">
        <f t="shared" si="79"/>
        <v>0</v>
      </c>
      <c r="BL66" s="51">
        <f t="shared" si="80"/>
        <v>0</v>
      </c>
      <c r="BM66" s="31">
        <f t="shared" si="81"/>
        <v>0</v>
      </c>
      <c r="BN66" s="52">
        <f t="shared" si="82"/>
        <v>0</v>
      </c>
      <c r="BO66" s="51">
        <f t="shared" si="83"/>
        <v>0</v>
      </c>
      <c r="BP66" s="31">
        <f t="shared" si="84"/>
        <v>0</v>
      </c>
      <c r="BQ66" s="52">
        <f t="shared" si="85"/>
        <v>0</v>
      </c>
      <c r="BR66" s="52">
        <f t="shared" si="86"/>
        <v>0</v>
      </c>
    </row>
    <row r="67" spans="1:70" ht="40.5" customHeight="1">
      <c r="A67" s="5">
        <v>57</v>
      </c>
      <c r="B67" s="6"/>
      <c r="C67" s="79"/>
      <c r="D67" s="79"/>
      <c r="E67" s="7"/>
      <c r="F67" s="7"/>
      <c r="G67" s="80"/>
      <c r="H67" s="107">
        <f t="shared" si="45"/>
      </c>
      <c r="I67" s="81"/>
      <c r="J67" s="107">
        <f t="shared" si="46"/>
      </c>
      <c r="K67" s="159"/>
      <c r="L67" s="160"/>
      <c r="M67" s="45"/>
      <c r="N67" s="162"/>
      <c r="O67" s="163"/>
      <c r="P67" s="163"/>
      <c r="Q67" s="163"/>
      <c r="R67" s="164"/>
      <c r="S67" s="83"/>
      <c r="T67" s="9"/>
      <c r="U67" s="9">
        <f t="shared" si="88"/>
        <v>0</v>
      </c>
      <c r="V67" s="18">
        <f t="shared" si="87"/>
        <v>0</v>
      </c>
      <c r="AD67" s="51">
        <f t="shared" si="47"/>
        <v>0</v>
      </c>
      <c r="AE67" s="31">
        <f t="shared" si="48"/>
        <v>0</v>
      </c>
      <c r="AF67" s="31">
        <f t="shared" si="49"/>
        <v>0</v>
      </c>
      <c r="AG67" s="31">
        <f t="shared" si="50"/>
        <v>0</v>
      </c>
      <c r="AH67" s="31">
        <f t="shared" si="51"/>
        <v>0</v>
      </c>
      <c r="AI67" s="31">
        <f t="shared" si="52"/>
        <v>0</v>
      </c>
      <c r="AJ67" s="52">
        <f t="shared" si="53"/>
        <v>0</v>
      </c>
      <c r="AK67" s="51">
        <f t="shared" si="54"/>
        <v>0</v>
      </c>
      <c r="AL67" s="31">
        <f t="shared" si="55"/>
        <v>0</v>
      </c>
      <c r="AM67" s="31">
        <f t="shared" si="56"/>
        <v>0</v>
      </c>
      <c r="AN67" s="31">
        <f t="shared" si="57"/>
        <v>0</v>
      </c>
      <c r="AO67" s="31">
        <f t="shared" si="58"/>
        <v>0</v>
      </c>
      <c r="AP67" s="31">
        <f t="shared" si="59"/>
        <v>0</v>
      </c>
      <c r="AQ67" s="31">
        <f t="shared" si="60"/>
        <v>0</v>
      </c>
      <c r="AR67" s="31">
        <f t="shared" si="61"/>
        <v>0</v>
      </c>
      <c r="AS67" s="31">
        <f t="shared" si="62"/>
        <v>0</v>
      </c>
      <c r="AT67" s="31">
        <f t="shared" si="63"/>
        <v>0</v>
      </c>
      <c r="AU67" s="31">
        <f t="shared" si="64"/>
        <v>0</v>
      </c>
      <c r="AV67" s="31">
        <f t="shared" si="65"/>
        <v>0</v>
      </c>
      <c r="AW67" s="52">
        <f t="shared" si="66"/>
        <v>0</v>
      </c>
      <c r="AX67" s="56">
        <f t="shared" si="67"/>
        <v>0</v>
      </c>
      <c r="AY67" s="56">
        <f t="shared" si="68"/>
        <v>0</v>
      </c>
      <c r="BA67" s="51">
        <f t="shared" si="69"/>
        <v>0</v>
      </c>
      <c r="BB67" s="52">
        <f t="shared" si="70"/>
        <v>0</v>
      </c>
      <c r="BC67" s="51">
        <f t="shared" si="71"/>
        <v>0</v>
      </c>
      <c r="BD67" s="31">
        <f t="shared" si="72"/>
        <v>0</v>
      </c>
      <c r="BE67" s="31">
        <f t="shared" si="73"/>
        <v>0</v>
      </c>
      <c r="BF67" s="31">
        <f t="shared" si="74"/>
        <v>0</v>
      </c>
      <c r="BG67" s="52">
        <f t="shared" si="75"/>
        <v>0</v>
      </c>
      <c r="BH67" s="51">
        <f t="shared" si="76"/>
        <v>0</v>
      </c>
      <c r="BI67" s="52">
        <f t="shared" si="77"/>
        <v>0</v>
      </c>
      <c r="BJ67" s="51">
        <f t="shared" si="78"/>
        <v>0</v>
      </c>
      <c r="BK67" s="52">
        <f t="shared" si="79"/>
        <v>0</v>
      </c>
      <c r="BL67" s="51">
        <f t="shared" si="80"/>
        <v>0</v>
      </c>
      <c r="BM67" s="31">
        <f t="shared" si="81"/>
        <v>0</v>
      </c>
      <c r="BN67" s="52">
        <f t="shared" si="82"/>
        <v>0</v>
      </c>
      <c r="BO67" s="51">
        <f t="shared" si="83"/>
        <v>0</v>
      </c>
      <c r="BP67" s="31">
        <f t="shared" si="84"/>
        <v>0</v>
      </c>
      <c r="BQ67" s="52">
        <f t="shared" si="85"/>
        <v>0</v>
      </c>
      <c r="BR67" s="52">
        <f t="shared" si="86"/>
        <v>0</v>
      </c>
    </row>
    <row r="68" spans="1:70" ht="40.5" customHeight="1">
      <c r="A68" s="5">
        <v>58</v>
      </c>
      <c r="B68" s="6"/>
      <c r="C68" s="79"/>
      <c r="D68" s="79"/>
      <c r="E68" s="7"/>
      <c r="F68" s="7"/>
      <c r="G68" s="80"/>
      <c r="H68" s="107">
        <f t="shared" si="45"/>
      </c>
      <c r="I68" s="81"/>
      <c r="J68" s="107">
        <f t="shared" si="46"/>
      </c>
      <c r="K68" s="159"/>
      <c r="L68" s="160"/>
      <c r="M68" s="45"/>
      <c r="N68" s="162"/>
      <c r="O68" s="163"/>
      <c r="P68" s="163"/>
      <c r="Q68" s="163"/>
      <c r="R68" s="164"/>
      <c r="S68" s="83"/>
      <c r="T68" s="9"/>
      <c r="U68" s="9">
        <f t="shared" si="88"/>
        <v>0</v>
      </c>
      <c r="V68" s="18">
        <f t="shared" si="87"/>
        <v>0</v>
      </c>
      <c r="AD68" s="51">
        <f t="shared" si="47"/>
        <v>0</v>
      </c>
      <c r="AE68" s="31">
        <f t="shared" si="48"/>
        <v>0</v>
      </c>
      <c r="AF68" s="31">
        <f t="shared" si="49"/>
        <v>0</v>
      </c>
      <c r="AG68" s="31">
        <f t="shared" si="50"/>
        <v>0</v>
      </c>
      <c r="AH68" s="31">
        <f t="shared" si="51"/>
        <v>0</v>
      </c>
      <c r="AI68" s="31">
        <f t="shared" si="52"/>
        <v>0</v>
      </c>
      <c r="AJ68" s="52">
        <f t="shared" si="53"/>
        <v>0</v>
      </c>
      <c r="AK68" s="51">
        <f t="shared" si="54"/>
        <v>0</v>
      </c>
      <c r="AL68" s="31">
        <f t="shared" si="55"/>
        <v>0</v>
      </c>
      <c r="AM68" s="31">
        <f t="shared" si="56"/>
        <v>0</v>
      </c>
      <c r="AN68" s="31">
        <f t="shared" si="57"/>
        <v>0</v>
      </c>
      <c r="AO68" s="31">
        <f t="shared" si="58"/>
        <v>0</v>
      </c>
      <c r="AP68" s="31">
        <f t="shared" si="59"/>
        <v>0</v>
      </c>
      <c r="AQ68" s="31">
        <f t="shared" si="60"/>
        <v>0</v>
      </c>
      <c r="AR68" s="31">
        <f t="shared" si="61"/>
        <v>0</v>
      </c>
      <c r="AS68" s="31">
        <f t="shared" si="62"/>
        <v>0</v>
      </c>
      <c r="AT68" s="31">
        <f t="shared" si="63"/>
        <v>0</v>
      </c>
      <c r="AU68" s="31">
        <f t="shared" si="64"/>
        <v>0</v>
      </c>
      <c r="AV68" s="31">
        <f t="shared" si="65"/>
        <v>0</v>
      </c>
      <c r="AW68" s="52">
        <f t="shared" si="66"/>
        <v>0</v>
      </c>
      <c r="AX68" s="56">
        <f t="shared" si="67"/>
        <v>0</v>
      </c>
      <c r="AY68" s="56">
        <f t="shared" si="68"/>
        <v>0</v>
      </c>
      <c r="BA68" s="51">
        <f t="shared" si="69"/>
        <v>0</v>
      </c>
      <c r="BB68" s="52">
        <f t="shared" si="70"/>
        <v>0</v>
      </c>
      <c r="BC68" s="51">
        <f t="shared" si="71"/>
        <v>0</v>
      </c>
      <c r="BD68" s="31">
        <f t="shared" si="72"/>
        <v>0</v>
      </c>
      <c r="BE68" s="31">
        <f t="shared" si="73"/>
        <v>0</v>
      </c>
      <c r="BF68" s="31">
        <f t="shared" si="74"/>
        <v>0</v>
      </c>
      <c r="BG68" s="52">
        <f t="shared" si="75"/>
        <v>0</v>
      </c>
      <c r="BH68" s="51">
        <f t="shared" si="76"/>
        <v>0</v>
      </c>
      <c r="BI68" s="52">
        <f t="shared" si="77"/>
        <v>0</v>
      </c>
      <c r="BJ68" s="51">
        <f t="shared" si="78"/>
        <v>0</v>
      </c>
      <c r="BK68" s="52">
        <f t="shared" si="79"/>
        <v>0</v>
      </c>
      <c r="BL68" s="51">
        <f t="shared" si="80"/>
        <v>0</v>
      </c>
      <c r="BM68" s="31">
        <f t="shared" si="81"/>
        <v>0</v>
      </c>
      <c r="BN68" s="52">
        <f t="shared" si="82"/>
        <v>0</v>
      </c>
      <c r="BO68" s="51">
        <f t="shared" si="83"/>
        <v>0</v>
      </c>
      <c r="BP68" s="31">
        <f t="shared" si="84"/>
        <v>0</v>
      </c>
      <c r="BQ68" s="52">
        <f t="shared" si="85"/>
        <v>0</v>
      </c>
      <c r="BR68" s="52">
        <f t="shared" si="86"/>
        <v>0</v>
      </c>
    </row>
    <row r="69" spans="1:70" ht="40.5" customHeight="1">
      <c r="A69" s="5">
        <v>59</v>
      </c>
      <c r="B69" s="6"/>
      <c r="C69" s="79"/>
      <c r="D69" s="79"/>
      <c r="E69" s="7"/>
      <c r="F69" s="7"/>
      <c r="G69" s="80"/>
      <c r="H69" s="107">
        <f t="shared" si="45"/>
      </c>
      <c r="I69" s="81"/>
      <c r="J69" s="107">
        <f t="shared" si="46"/>
      </c>
      <c r="K69" s="159"/>
      <c r="L69" s="160"/>
      <c r="M69" s="45"/>
      <c r="N69" s="162"/>
      <c r="O69" s="163"/>
      <c r="P69" s="163"/>
      <c r="Q69" s="163"/>
      <c r="R69" s="164"/>
      <c r="S69" s="83"/>
      <c r="T69" s="9"/>
      <c r="U69" s="9">
        <f t="shared" si="88"/>
        <v>0</v>
      </c>
      <c r="V69" s="18">
        <f t="shared" si="87"/>
        <v>0</v>
      </c>
      <c r="AD69" s="51">
        <f t="shared" si="47"/>
        <v>0</v>
      </c>
      <c r="AE69" s="31">
        <f t="shared" si="48"/>
        <v>0</v>
      </c>
      <c r="AF69" s="31">
        <f t="shared" si="49"/>
        <v>0</v>
      </c>
      <c r="AG69" s="31">
        <f t="shared" si="50"/>
        <v>0</v>
      </c>
      <c r="AH69" s="31">
        <f t="shared" si="51"/>
        <v>0</v>
      </c>
      <c r="AI69" s="31">
        <f t="shared" si="52"/>
        <v>0</v>
      </c>
      <c r="AJ69" s="52">
        <f t="shared" si="53"/>
        <v>0</v>
      </c>
      <c r="AK69" s="51">
        <f t="shared" si="54"/>
        <v>0</v>
      </c>
      <c r="AL69" s="31">
        <f t="shared" si="55"/>
        <v>0</v>
      </c>
      <c r="AM69" s="31">
        <f t="shared" si="56"/>
        <v>0</v>
      </c>
      <c r="AN69" s="31">
        <f t="shared" si="57"/>
        <v>0</v>
      </c>
      <c r="AO69" s="31">
        <f t="shared" si="58"/>
        <v>0</v>
      </c>
      <c r="AP69" s="31">
        <f t="shared" si="59"/>
        <v>0</v>
      </c>
      <c r="AQ69" s="31">
        <f t="shared" si="60"/>
        <v>0</v>
      </c>
      <c r="AR69" s="31">
        <f t="shared" si="61"/>
        <v>0</v>
      </c>
      <c r="AS69" s="31">
        <f t="shared" si="62"/>
        <v>0</v>
      </c>
      <c r="AT69" s="31">
        <f t="shared" si="63"/>
        <v>0</v>
      </c>
      <c r="AU69" s="31">
        <f t="shared" si="64"/>
        <v>0</v>
      </c>
      <c r="AV69" s="31">
        <f t="shared" si="65"/>
        <v>0</v>
      </c>
      <c r="AW69" s="52">
        <f t="shared" si="66"/>
        <v>0</v>
      </c>
      <c r="AX69" s="56">
        <f t="shared" si="67"/>
        <v>0</v>
      </c>
      <c r="AY69" s="56">
        <f t="shared" si="68"/>
        <v>0</v>
      </c>
      <c r="BA69" s="51">
        <f t="shared" si="69"/>
        <v>0</v>
      </c>
      <c r="BB69" s="52">
        <f t="shared" si="70"/>
        <v>0</v>
      </c>
      <c r="BC69" s="51">
        <f t="shared" si="71"/>
        <v>0</v>
      </c>
      <c r="BD69" s="31">
        <f t="shared" si="72"/>
        <v>0</v>
      </c>
      <c r="BE69" s="31">
        <f t="shared" si="73"/>
        <v>0</v>
      </c>
      <c r="BF69" s="31">
        <f t="shared" si="74"/>
        <v>0</v>
      </c>
      <c r="BG69" s="52">
        <f t="shared" si="75"/>
        <v>0</v>
      </c>
      <c r="BH69" s="51">
        <f t="shared" si="76"/>
        <v>0</v>
      </c>
      <c r="BI69" s="52">
        <f t="shared" si="77"/>
        <v>0</v>
      </c>
      <c r="BJ69" s="51">
        <f t="shared" si="78"/>
        <v>0</v>
      </c>
      <c r="BK69" s="52">
        <f t="shared" si="79"/>
        <v>0</v>
      </c>
      <c r="BL69" s="51">
        <f t="shared" si="80"/>
        <v>0</v>
      </c>
      <c r="BM69" s="31">
        <f t="shared" si="81"/>
        <v>0</v>
      </c>
      <c r="BN69" s="52">
        <f t="shared" si="82"/>
        <v>0</v>
      </c>
      <c r="BO69" s="51">
        <f t="shared" si="83"/>
        <v>0</v>
      </c>
      <c r="BP69" s="31">
        <f t="shared" si="84"/>
        <v>0</v>
      </c>
      <c r="BQ69" s="52">
        <f t="shared" si="85"/>
        <v>0</v>
      </c>
      <c r="BR69" s="52">
        <f t="shared" si="86"/>
        <v>0</v>
      </c>
    </row>
    <row r="70" spans="1:70" ht="40.5" customHeight="1">
      <c r="A70" s="5">
        <v>60</v>
      </c>
      <c r="B70" s="6"/>
      <c r="C70" s="79"/>
      <c r="D70" s="79"/>
      <c r="E70" s="7"/>
      <c r="F70" s="7"/>
      <c r="G70" s="80"/>
      <c r="H70" s="107">
        <f t="shared" si="45"/>
      </c>
      <c r="I70" s="81"/>
      <c r="J70" s="107">
        <f t="shared" si="46"/>
      </c>
      <c r="K70" s="159"/>
      <c r="L70" s="160"/>
      <c r="M70" s="45"/>
      <c r="N70" s="162"/>
      <c r="O70" s="163"/>
      <c r="P70" s="163"/>
      <c r="Q70" s="163"/>
      <c r="R70" s="164"/>
      <c r="S70" s="83"/>
      <c r="T70" s="9"/>
      <c r="U70" s="9">
        <f t="shared" si="88"/>
        <v>0</v>
      </c>
      <c r="V70" s="18">
        <f t="shared" si="87"/>
        <v>0</v>
      </c>
      <c r="AD70" s="51">
        <f t="shared" si="47"/>
        <v>0</v>
      </c>
      <c r="AE70" s="31">
        <f t="shared" si="48"/>
        <v>0</v>
      </c>
      <c r="AF70" s="31">
        <f t="shared" si="49"/>
        <v>0</v>
      </c>
      <c r="AG70" s="31">
        <f t="shared" si="50"/>
        <v>0</v>
      </c>
      <c r="AH70" s="31">
        <f t="shared" si="51"/>
        <v>0</v>
      </c>
      <c r="AI70" s="31">
        <f t="shared" si="52"/>
        <v>0</v>
      </c>
      <c r="AJ70" s="52">
        <f t="shared" si="53"/>
        <v>0</v>
      </c>
      <c r="AK70" s="51">
        <f t="shared" si="54"/>
        <v>0</v>
      </c>
      <c r="AL70" s="31">
        <f t="shared" si="55"/>
        <v>0</v>
      </c>
      <c r="AM70" s="31">
        <f t="shared" si="56"/>
        <v>0</v>
      </c>
      <c r="AN70" s="31">
        <f t="shared" si="57"/>
        <v>0</v>
      </c>
      <c r="AO70" s="31">
        <f t="shared" si="58"/>
        <v>0</v>
      </c>
      <c r="AP70" s="31">
        <f t="shared" si="59"/>
        <v>0</v>
      </c>
      <c r="AQ70" s="31">
        <f t="shared" si="60"/>
        <v>0</v>
      </c>
      <c r="AR70" s="31">
        <f t="shared" si="61"/>
        <v>0</v>
      </c>
      <c r="AS70" s="31">
        <f t="shared" si="62"/>
        <v>0</v>
      </c>
      <c r="AT70" s="31">
        <f t="shared" si="63"/>
        <v>0</v>
      </c>
      <c r="AU70" s="31">
        <f t="shared" si="64"/>
        <v>0</v>
      </c>
      <c r="AV70" s="31">
        <f t="shared" si="65"/>
        <v>0</v>
      </c>
      <c r="AW70" s="52">
        <f t="shared" si="66"/>
        <v>0</v>
      </c>
      <c r="AX70" s="56">
        <f t="shared" si="67"/>
        <v>0</v>
      </c>
      <c r="AY70" s="56">
        <f t="shared" si="68"/>
        <v>0</v>
      </c>
      <c r="BA70" s="51">
        <f t="shared" si="69"/>
        <v>0</v>
      </c>
      <c r="BB70" s="52">
        <f t="shared" si="70"/>
        <v>0</v>
      </c>
      <c r="BC70" s="51">
        <f t="shared" si="71"/>
        <v>0</v>
      </c>
      <c r="BD70" s="31">
        <f t="shared" si="72"/>
        <v>0</v>
      </c>
      <c r="BE70" s="31">
        <f t="shared" si="73"/>
        <v>0</v>
      </c>
      <c r="BF70" s="31">
        <f t="shared" si="74"/>
        <v>0</v>
      </c>
      <c r="BG70" s="52">
        <f t="shared" si="75"/>
        <v>0</v>
      </c>
      <c r="BH70" s="51">
        <f t="shared" si="76"/>
        <v>0</v>
      </c>
      <c r="BI70" s="52">
        <f t="shared" si="77"/>
        <v>0</v>
      </c>
      <c r="BJ70" s="51">
        <f t="shared" si="78"/>
        <v>0</v>
      </c>
      <c r="BK70" s="52">
        <f t="shared" si="79"/>
        <v>0</v>
      </c>
      <c r="BL70" s="51">
        <f t="shared" si="80"/>
        <v>0</v>
      </c>
      <c r="BM70" s="31">
        <f t="shared" si="81"/>
        <v>0</v>
      </c>
      <c r="BN70" s="52">
        <f t="shared" si="82"/>
        <v>0</v>
      </c>
      <c r="BO70" s="51">
        <f t="shared" si="83"/>
        <v>0</v>
      </c>
      <c r="BP70" s="31">
        <f t="shared" si="84"/>
        <v>0</v>
      </c>
      <c r="BQ70" s="52">
        <f t="shared" si="85"/>
        <v>0</v>
      </c>
      <c r="BR70" s="52">
        <f t="shared" si="86"/>
        <v>0</v>
      </c>
    </row>
    <row r="71" spans="1:70" ht="40.5" customHeight="1">
      <c r="A71" s="5">
        <v>61</v>
      </c>
      <c r="B71" s="6"/>
      <c r="C71" s="79"/>
      <c r="D71" s="79"/>
      <c r="E71" s="7"/>
      <c r="F71" s="7"/>
      <c r="G71" s="80"/>
      <c r="H71" s="107">
        <f t="shared" si="45"/>
      </c>
      <c r="I71" s="81"/>
      <c r="J71" s="107">
        <f t="shared" si="46"/>
      </c>
      <c r="K71" s="159"/>
      <c r="L71" s="160"/>
      <c r="M71" s="45"/>
      <c r="N71" s="162"/>
      <c r="O71" s="163"/>
      <c r="P71" s="163"/>
      <c r="Q71" s="163"/>
      <c r="R71" s="164"/>
      <c r="S71" s="83"/>
      <c r="T71" s="9"/>
      <c r="U71" s="9">
        <f t="shared" si="88"/>
        <v>0</v>
      </c>
      <c r="V71" s="18">
        <f t="shared" si="87"/>
        <v>0</v>
      </c>
      <c r="AD71" s="51">
        <f t="shared" si="47"/>
        <v>0</v>
      </c>
      <c r="AE71" s="31">
        <f t="shared" si="48"/>
        <v>0</v>
      </c>
      <c r="AF71" s="31">
        <f t="shared" si="49"/>
        <v>0</v>
      </c>
      <c r="AG71" s="31">
        <f t="shared" si="50"/>
        <v>0</v>
      </c>
      <c r="AH71" s="31">
        <f t="shared" si="51"/>
        <v>0</v>
      </c>
      <c r="AI71" s="31">
        <f t="shared" si="52"/>
        <v>0</v>
      </c>
      <c r="AJ71" s="52">
        <f t="shared" si="53"/>
        <v>0</v>
      </c>
      <c r="AK71" s="51">
        <f t="shared" si="54"/>
        <v>0</v>
      </c>
      <c r="AL71" s="31">
        <f t="shared" si="55"/>
        <v>0</v>
      </c>
      <c r="AM71" s="31">
        <f t="shared" si="56"/>
        <v>0</v>
      </c>
      <c r="AN71" s="31">
        <f t="shared" si="57"/>
        <v>0</v>
      </c>
      <c r="AO71" s="31">
        <f t="shared" si="58"/>
        <v>0</v>
      </c>
      <c r="AP71" s="31">
        <f t="shared" si="59"/>
        <v>0</v>
      </c>
      <c r="AQ71" s="31">
        <f t="shared" si="60"/>
        <v>0</v>
      </c>
      <c r="AR71" s="31">
        <f t="shared" si="61"/>
        <v>0</v>
      </c>
      <c r="AS71" s="31">
        <f t="shared" si="62"/>
        <v>0</v>
      </c>
      <c r="AT71" s="31">
        <f t="shared" si="63"/>
        <v>0</v>
      </c>
      <c r="AU71" s="31">
        <f t="shared" si="64"/>
        <v>0</v>
      </c>
      <c r="AV71" s="31">
        <f t="shared" si="65"/>
        <v>0</v>
      </c>
      <c r="AW71" s="52">
        <f t="shared" si="66"/>
        <v>0</v>
      </c>
      <c r="AX71" s="56">
        <f t="shared" si="67"/>
        <v>0</v>
      </c>
      <c r="AY71" s="56">
        <f t="shared" si="68"/>
        <v>0</v>
      </c>
      <c r="BA71" s="51">
        <f t="shared" si="69"/>
        <v>0</v>
      </c>
      <c r="BB71" s="52">
        <f t="shared" si="70"/>
        <v>0</v>
      </c>
      <c r="BC71" s="51">
        <f t="shared" si="71"/>
        <v>0</v>
      </c>
      <c r="BD71" s="31">
        <f t="shared" si="72"/>
        <v>0</v>
      </c>
      <c r="BE71" s="31">
        <f t="shared" si="73"/>
        <v>0</v>
      </c>
      <c r="BF71" s="31">
        <f t="shared" si="74"/>
        <v>0</v>
      </c>
      <c r="BG71" s="52">
        <f t="shared" si="75"/>
        <v>0</v>
      </c>
      <c r="BH71" s="51">
        <f t="shared" si="76"/>
        <v>0</v>
      </c>
      <c r="BI71" s="52">
        <f t="shared" si="77"/>
        <v>0</v>
      </c>
      <c r="BJ71" s="51">
        <f t="shared" si="78"/>
        <v>0</v>
      </c>
      <c r="BK71" s="52">
        <f t="shared" si="79"/>
        <v>0</v>
      </c>
      <c r="BL71" s="51">
        <f t="shared" si="80"/>
        <v>0</v>
      </c>
      <c r="BM71" s="31">
        <f t="shared" si="81"/>
        <v>0</v>
      </c>
      <c r="BN71" s="52">
        <f t="shared" si="82"/>
        <v>0</v>
      </c>
      <c r="BO71" s="51">
        <f t="shared" si="83"/>
        <v>0</v>
      </c>
      <c r="BP71" s="31">
        <f t="shared" si="84"/>
        <v>0</v>
      </c>
      <c r="BQ71" s="52">
        <f t="shared" si="85"/>
        <v>0</v>
      </c>
      <c r="BR71" s="52">
        <f t="shared" si="86"/>
        <v>0</v>
      </c>
    </row>
    <row r="72" spans="1:70" ht="40.5" customHeight="1">
      <c r="A72" s="5">
        <v>62</v>
      </c>
      <c r="B72" s="6"/>
      <c r="C72" s="79"/>
      <c r="D72" s="79"/>
      <c r="E72" s="7"/>
      <c r="F72" s="7"/>
      <c r="G72" s="80"/>
      <c r="H72" s="107">
        <f t="shared" si="45"/>
      </c>
      <c r="I72" s="81"/>
      <c r="J72" s="107">
        <f t="shared" si="46"/>
      </c>
      <c r="K72" s="159"/>
      <c r="L72" s="160"/>
      <c r="M72" s="45"/>
      <c r="N72" s="162"/>
      <c r="O72" s="163"/>
      <c r="P72" s="163"/>
      <c r="Q72" s="163"/>
      <c r="R72" s="164"/>
      <c r="S72" s="83"/>
      <c r="T72" s="9"/>
      <c r="U72" s="9">
        <f t="shared" si="88"/>
        <v>0</v>
      </c>
      <c r="V72" s="18">
        <f t="shared" si="87"/>
        <v>0</v>
      </c>
      <c r="AD72" s="51">
        <f t="shared" si="47"/>
        <v>0</v>
      </c>
      <c r="AE72" s="31">
        <f t="shared" si="48"/>
        <v>0</v>
      </c>
      <c r="AF72" s="31">
        <f t="shared" si="49"/>
        <v>0</v>
      </c>
      <c r="AG72" s="31">
        <f t="shared" si="50"/>
        <v>0</v>
      </c>
      <c r="AH72" s="31">
        <f t="shared" si="51"/>
        <v>0</v>
      </c>
      <c r="AI72" s="31">
        <f t="shared" si="52"/>
        <v>0</v>
      </c>
      <c r="AJ72" s="52">
        <f t="shared" si="53"/>
        <v>0</v>
      </c>
      <c r="AK72" s="51">
        <f t="shared" si="54"/>
        <v>0</v>
      </c>
      <c r="AL72" s="31">
        <f t="shared" si="55"/>
        <v>0</v>
      </c>
      <c r="AM72" s="31">
        <f t="shared" si="56"/>
        <v>0</v>
      </c>
      <c r="AN72" s="31">
        <f t="shared" si="57"/>
        <v>0</v>
      </c>
      <c r="AO72" s="31">
        <f t="shared" si="58"/>
        <v>0</v>
      </c>
      <c r="AP72" s="31">
        <f t="shared" si="59"/>
        <v>0</v>
      </c>
      <c r="AQ72" s="31">
        <f t="shared" si="60"/>
        <v>0</v>
      </c>
      <c r="AR72" s="31">
        <f t="shared" si="61"/>
        <v>0</v>
      </c>
      <c r="AS72" s="31">
        <f t="shared" si="62"/>
        <v>0</v>
      </c>
      <c r="AT72" s="31">
        <f t="shared" si="63"/>
        <v>0</v>
      </c>
      <c r="AU72" s="31">
        <f t="shared" si="64"/>
        <v>0</v>
      </c>
      <c r="AV72" s="31">
        <f t="shared" si="65"/>
        <v>0</v>
      </c>
      <c r="AW72" s="52">
        <f t="shared" si="66"/>
        <v>0</v>
      </c>
      <c r="AX72" s="56">
        <f t="shared" si="67"/>
        <v>0</v>
      </c>
      <c r="AY72" s="56">
        <f t="shared" si="68"/>
        <v>0</v>
      </c>
      <c r="BA72" s="51">
        <f t="shared" si="69"/>
        <v>0</v>
      </c>
      <c r="BB72" s="52">
        <f t="shared" si="70"/>
        <v>0</v>
      </c>
      <c r="BC72" s="51">
        <f t="shared" si="71"/>
        <v>0</v>
      </c>
      <c r="BD72" s="31">
        <f t="shared" si="72"/>
        <v>0</v>
      </c>
      <c r="BE72" s="31">
        <f t="shared" si="73"/>
        <v>0</v>
      </c>
      <c r="BF72" s="31">
        <f t="shared" si="74"/>
        <v>0</v>
      </c>
      <c r="BG72" s="52">
        <f t="shared" si="75"/>
        <v>0</v>
      </c>
      <c r="BH72" s="51">
        <f t="shared" si="76"/>
        <v>0</v>
      </c>
      <c r="BI72" s="52">
        <f t="shared" si="77"/>
        <v>0</v>
      </c>
      <c r="BJ72" s="51">
        <f t="shared" si="78"/>
        <v>0</v>
      </c>
      <c r="BK72" s="52">
        <f t="shared" si="79"/>
        <v>0</v>
      </c>
      <c r="BL72" s="51">
        <f t="shared" si="80"/>
        <v>0</v>
      </c>
      <c r="BM72" s="31">
        <f t="shared" si="81"/>
        <v>0</v>
      </c>
      <c r="BN72" s="52">
        <f t="shared" si="82"/>
        <v>0</v>
      </c>
      <c r="BO72" s="51">
        <f t="shared" si="83"/>
        <v>0</v>
      </c>
      <c r="BP72" s="31">
        <f t="shared" si="84"/>
        <v>0</v>
      </c>
      <c r="BQ72" s="52">
        <f t="shared" si="85"/>
        <v>0</v>
      </c>
      <c r="BR72" s="52">
        <f t="shared" si="86"/>
        <v>0</v>
      </c>
    </row>
    <row r="73" spans="1:70" ht="40.5" customHeight="1">
      <c r="A73" s="5">
        <v>63</v>
      </c>
      <c r="B73" s="6"/>
      <c r="C73" s="79"/>
      <c r="D73" s="79"/>
      <c r="E73" s="7"/>
      <c r="F73" s="7"/>
      <c r="G73" s="80"/>
      <c r="H73" s="107">
        <f t="shared" si="45"/>
      </c>
      <c r="I73" s="81"/>
      <c r="J73" s="107">
        <f t="shared" si="46"/>
      </c>
      <c r="K73" s="159"/>
      <c r="L73" s="160"/>
      <c r="M73" s="45"/>
      <c r="N73" s="162"/>
      <c r="O73" s="163"/>
      <c r="P73" s="163"/>
      <c r="Q73" s="163"/>
      <c r="R73" s="164"/>
      <c r="S73" s="83"/>
      <c r="T73" s="9"/>
      <c r="U73" s="9">
        <f t="shared" si="88"/>
        <v>0</v>
      </c>
      <c r="V73" s="18">
        <f t="shared" si="87"/>
        <v>0</v>
      </c>
      <c r="AD73" s="51">
        <f t="shared" si="47"/>
        <v>0</v>
      </c>
      <c r="AE73" s="31">
        <f t="shared" si="48"/>
        <v>0</v>
      </c>
      <c r="AF73" s="31">
        <f t="shared" si="49"/>
        <v>0</v>
      </c>
      <c r="AG73" s="31">
        <f t="shared" si="50"/>
        <v>0</v>
      </c>
      <c r="AH73" s="31">
        <f t="shared" si="51"/>
        <v>0</v>
      </c>
      <c r="AI73" s="31">
        <f t="shared" si="52"/>
        <v>0</v>
      </c>
      <c r="AJ73" s="52">
        <f t="shared" si="53"/>
        <v>0</v>
      </c>
      <c r="AK73" s="51">
        <f t="shared" si="54"/>
        <v>0</v>
      </c>
      <c r="AL73" s="31">
        <f t="shared" si="55"/>
        <v>0</v>
      </c>
      <c r="AM73" s="31">
        <f t="shared" si="56"/>
        <v>0</v>
      </c>
      <c r="AN73" s="31">
        <f t="shared" si="57"/>
        <v>0</v>
      </c>
      <c r="AO73" s="31">
        <f t="shared" si="58"/>
        <v>0</v>
      </c>
      <c r="AP73" s="31">
        <f t="shared" si="59"/>
        <v>0</v>
      </c>
      <c r="AQ73" s="31">
        <f t="shared" si="60"/>
        <v>0</v>
      </c>
      <c r="AR73" s="31">
        <f t="shared" si="61"/>
        <v>0</v>
      </c>
      <c r="AS73" s="31">
        <f t="shared" si="62"/>
        <v>0</v>
      </c>
      <c r="AT73" s="31">
        <f t="shared" si="63"/>
        <v>0</v>
      </c>
      <c r="AU73" s="31">
        <f t="shared" si="64"/>
        <v>0</v>
      </c>
      <c r="AV73" s="31">
        <f t="shared" si="65"/>
        <v>0</v>
      </c>
      <c r="AW73" s="52">
        <f t="shared" si="66"/>
        <v>0</v>
      </c>
      <c r="AX73" s="56">
        <f t="shared" si="67"/>
        <v>0</v>
      </c>
      <c r="AY73" s="56">
        <f t="shared" si="68"/>
        <v>0</v>
      </c>
      <c r="BA73" s="51">
        <f t="shared" si="69"/>
        <v>0</v>
      </c>
      <c r="BB73" s="52">
        <f t="shared" si="70"/>
        <v>0</v>
      </c>
      <c r="BC73" s="51">
        <f t="shared" si="71"/>
        <v>0</v>
      </c>
      <c r="BD73" s="31">
        <f t="shared" si="72"/>
        <v>0</v>
      </c>
      <c r="BE73" s="31">
        <f t="shared" si="73"/>
        <v>0</v>
      </c>
      <c r="BF73" s="31">
        <f t="shared" si="74"/>
        <v>0</v>
      </c>
      <c r="BG73" s="52">
        <f t="shared" si="75"/>
        <v>0</v>
      </c>
      <c r="BH73" s="51">
        <f t="shared" si="76"/>
        <v>0</v>
      </c>
      <c r="BI73" s="52">
        <f t="shared" si="77"/>
        <v>0</v>
      </c>
      <c r="BJ73" s="51">
        <f t="shared" si="78"/>
        <v>0</v>
      </c>
      <c r="BK73" s="52">
        <f t="shared" si="79"/>
        <v>0</v>
      </c>
      <c r="BL73" s="51">
        <f t="shared" si="80"/>
        <v>0</v>
      </c>
      <c r="BM73" s="31">
        <f t="shared" si="81"/>
        <v>0</v>
      </c>
      <c r="BN73" s="52">
        <f t="shared" si="82"/>
        <v>0</v>
      </c>
      <c r="BO73" s="51">
        <f t="shared" si="83"/>
        <v>0</v>
      </c>
      <c r="BP73" s="31">
        <f t="shared" si="84"/>
        <v>0</v>
      </c>
      <c r="BQ73" s="52">
        <f t="shared" si="85"/>
        <v>0</v>
      </c>
      <c r="BR73" s="52">
        <f t="shared" si="86"/>
        <v>0</v>
      </c>
    </row>
    <row r="74" spans="1:70" ht="40.5" customHeight="1">
      <c r="A74" s="5">
        <v>64</v>
      </c>
      <c r="B74" s="6"/>
      <c r="C74" s="79"/>
      <c r="D74" s="79"/>
      <c r="E74" s="7"/>
      <c r="F74" s="7"/>
      <c r="G74" s="80"/>
      <c r="H74" s="107">
        <f t="shared" si="45"/>
      </c>
      <c r="I74" s="81"/>
      <c r="J74" s="107">
        <f t="shared" si="46"/>
      </c>
      <c r="K74" s="159"/>
      <c r="L74" s="160"/>
      <c r="M74" s="45"/>
      <c r="N74" s="162"/>
      <c r="O74" s="163"/>
      <c r="P74" s="163"/>
      <c r="Q74" s="163"/>
      <c r="R74" s="164"/>
      <c r="S74" s="83"/>
      <c r="T74" s="9"/>
      <c r="U74" s="9">
        <f t="shared" si="88"/>
        <v>0</v>
      </c>
      <c r="V74" s="18">
        <f t="shared" si="87"/>
        <v>0</v>
      </c>
      <c r="AD74" s="51">
        <f t="shared" si="47"/>
        <v>0</v>
      </c>
      <c r="AE74" s="31">
        <f t="shared" si="48"/>
        <v>0</v>
      </c>
      <c r="AF74" s="31">
        <f t="shared" si="49"/>
        <v>0</v>
      </c>
      <c r="AG74" s="31">
        <f t="shared" si="50"/>
        <v>0</v>
      </c>
      <c r="AH74" s="31">
        <f t="shared" si="51"/>
        <v>0</v>
      </c>
      <c r="AI74" s="31">
        <f t="shared" si="52"/>
        <v>0</v>
      </c>
      <c r="AJ74" s="52">
        <f t="shared" si="53"/>
        <v>0</v>
      </c>
      <c r="AK74" s="51">
        <f t="shared" si="54"/>
        <v>0</v>
      </c>
      <c r="AL74" s="31">
        <f t="shared" si="55"/>
        <v>0</v>
      </c>
      <c r="AM74" s="31">
        <f t="shared" si="56"/>
        <v>0</v>
      </c>
      <c r="AN74" s="31">
        <f t="shared" si="57"/>
        <v>0</v>
      </c>
      <c r="AO74" s="31">
        <f t="shared" si="58"/>
        <v>0</v>
      </c>
      <c r="AP74" s="31">
        <f t="shared" si="59"/>
        <v>0</v>
      </c>
      <c r="AQ74" s="31">
        <f t="shared" si="60"/>
        <v>0</v>
      </c>
      <c r="AR74" s="31">
        <f t="shared" si="61"/>
        <v>0</v>
      </c>
      <c r="AS74" s="31">
        <f t="shared" si="62"/>
        <v>0</v>
      </c>
      <c r="AT74" s="31">
        <f t="shared" si="63"/>
        <v>0</v>
      </c>
      <c r="AU74" s="31">
        <f t="shared" si="64"/>
        <v>0</v>
      </c>
      <c r="AV74" s="31">
        <f t="shared" si="65"/>
        <v>0</v>
      </c>
      <c r="AW74" s="52">
        <f t="shared" si="66"/>
        <v>0</v>
      </c>
      <c r="AX74" s="56">
        <f t="shared" si="67"/>
        <v>0</v>
      </c>
      <c r="AY74" s="56">
        <f t="shared" si="68"/>
        <v>0</v>
      </c>
      <c r="BA74" s="51">
        <f t="shared" si="69"/>
        <v>0</v>
      </c>
      <c r="BB74" s="52">
        <f t="shared" si="70"/>
        <v>0</v>
      </c>
      <c r="BC74" s="51">
        <f t="shared" si="71"/>
        <v>0</v>
      </c>
      <c r="BD74" s="31">
        <f t="shared" si="72"/>
        <v>0</v>
      </c>
      <c r="BE74" s="31">
        <f t="shared" si="73"/>
        <v>0</v>
      </c>
      <c r="BF74" s="31">
        <f t="shared" si="74"/>
        <v>0</v>
      </c>
      <c r="BG74" s="52">
        <f t="shared" si="75"/>
        <v>0</v>
      </c>
      <c r="BH74" s="51">
        <f t="shared" si="76"/>
        <v>0</v>
      </c>
      <c r="BI74" s="52">
        <f t="shared" si="77"/>
        <v>0</v>
      </c>
      <c r="BJ74" s="51">
        <f t="shared" si="78"/>
        <v>0</v>
      </c>
      <c r="BK74" s="52">
        <f t="shared" si="79"/>
        <v>0</v>
      </c>
      <c r="BL74" s="51">
        <f t="shared" si="80"/>
        <v>0</v>
      </c>
      <c r="BM74" s="31">
        <f t="shared" si="81"/>
        <v>0</v>
      </c>
      <c r="BN74" s="52">
        <f t="shared" si="82"/>
        <v>0</v>
      </c>
      <c r="BO74" s="51">
        <f t="shared" si="83"/>
        <v>0</v>
      </c>
      <c r="BP74" s="31">
        <f t="shared" si="84"/>
        <v>0</v>
      </c>
      <c r="BQ74" s="52">
        <f t="shared" si="85"/>
        <v>0</v>
      </c>
      <c r="BR74" s="52">
        <f t="shared" si="86"/>
        <v>0</v>
      </c>
    </row>
    <row r="75" spans="1:70" ht="40.5" customHeight="1">
      <c r="A75" s="5">
        <v>65</v>
      </c>
      <c r="B75" s="6"/>
      <c r="C75" s="79"/>
      <c r="D75" s="79"/>
      <c r="E75" s="7"/>
      <c r="F75" s="7"/>
      <c r="G75" s="80"/>
      <c r="H75" s="107">
        <f aca="true" t="shared" si="89" ref="H75:H106">IF(G75="","",VLOOKUP(G75,$Z$11:$AA$32,2,FALSE))</f>
      </c>
      <c r="I75" s="81"/>
      <c r="J75" s="107">
        <f aca="true" t="shared" si="90" ref="J75:J106">IF(I75="","",VLOOKUP(I75,$Z$36:$AA$53,2,FALSE))</f>
      </c>
      <c r="K75" s="159"/>
      <c r="L75" s="160"/>
      <c r="M75" s="45"/>
      <c r="N75" s="162"/>
      <c r="O75" s="163"/>
      <c r="P75" s="163"/>
      <c r="Q75" s="163"/>
      <c r="R75" s="164"/>
      <c r="S75" s="83"/>
      <c r="T75" s="9"/>
      <c r="U75" s="9">
        <f t="shared" si="88"/>
        <v>0</v>
      </c>
      <c r="V75" s="18">
        <f t="shared" si="87"/>
        <v>0</v>
      </c>
      <c r="AD75" s="51">
        <f aca="true" t="shared" si="91" ref="AD75:AD110">IF($G75="a",$U75,0)</f>
        <v>0</v>
      </c>
      <c r="AE75" s="31">
        <f aca="true" t="shared" si="92" ref="AE75:AE110">IF($G75="b",$U75,0)</f>
        <v>0</v>
      </c>
      <c r="AF75" s="31">
        <f aca="true" t="shared" si="93" ref="AF75:AF110">IF($G75="c",$U75,0)</f>
        <v>0</v>
      </c>
      <c r="AG75" s="31">
        <f aca="true" t="shared" si="94" ref="AG75:AG110">IF($G75="d",$U75,0)</f>
        <v>0</v>
      </c>
      <c r="AH75" s="31">
        <f aca="true" t="shared" si="95" ref="AH75:AH110">IF($G75="e",$U75,0)</f>
        <v>0</v>
      </c>
      <c r="AI75" s="31">
        <f aca="true" t="shared" si="96" ref="AI75:AI110">IF($G75="f",$U75,0)</f>
        <v>0</v>
      </c>
      <c r="AJ75" s="52">
        <f aca="true" t="shared" si="97" ref="AJ75:AJ110">IF($G75="g",$U75,0)</f>
        <v>0</v>
      </c>
      <c r="AK75" s="51">
        <f aca="true" t="shared" si="98" ref="AK75:AK110">IF($G75="h",$U75,0)</f>
        <v>0</v>
      </c>
      <c r="AL75" s="31">
        <f aca="true" t="shared" si="99" ref="AL75:AL110">IF($G75="i",$U75,0)</f>
        <v>0</v>
      </c>
      <c r="AM75" s="31">
        <f aca="true" t="shared" si="100" ref="AM75:AM110">IF($G75="j",$U75,0)</f>
        <v>0</v>
      </c>
      <c r="AN75" s="31">
        <f aca="true" t="shared" si="101" ref="AN75:AN110">IF($G75="k",$U75,0)</f>
        <v>0</v>
      </c>
      <c r="AO75" s="31">
        <f aca="true" t="shared" si="102" ref="AO75:AO110">IF($G75="l",$U75,0)</f>
        <v>0</v>
      </c>
      <c r="AP75" s="31">
        <f aca="true" t="shared" si="103" ref="AP75:AP110">IF($G75="m",$U75,0)</f>
        <v>0</v>
      </c>
      <c r="AQ75" s="31">
        <f aca="true" t="shared" si="104" ref="AQ75:AQ110">IF($G75="n",$U75,0)</f>
        <v>0</v>
      </c>
      <c r="AR75" s="31">
        <f aca="true" t="shared" si="105" ref="AR75:AR110">IF($G75="o",$U75,0)</f>
        <v>0</v>
      </c>
      <c r="AS75" s="31">
        <f aca="true" t="shared" si="106" ref="AS75:AS110">IF($G75="p",$U75,0)</f>
        <v>0</v>
      </c>
      <c r="AT75" s="31">
        <f aca="true" t="shared" si="107" ref="AT75:AT110">IF($G75="q",$U75,0)</f>
        <v>0</v>
      </c>
      <c r="AU75" s="31">
        <f aca="true" t="shared" si="108" ref="AU75:AU110">IF($G75="r",$U75,0)</f>
        <v>0</v>
      </c>
      <c r="AV75" s="31">
        <f aca="true" t="shared" si="109" ref="AV75:AV110">IF($G75="s",$U75,0)</f>
        <v>0</v>
      </c>
      <c r="AW75" s="52">
        <f aca="true" t="shared" si="110" ref="AW75:AW110">IF($G75="t",$U75,0)</f>
        <v>0</v>
      </c>
      <c r="AX75" s="56">
        <f aca="true" t="shared" si="111" ref="AX75:AX110">IF($G75="u",$U75,0)</f>
        <v>0</v>
      </c>
      <c r="AY75" s="56">
        <f aca="true" t="shared" si="112" ref="AY75:AY110">IF($G75="v",$U75,0)</f>
        <v>0</v>
      </c>
      <c r="BA75" s="51">
        <f aca="true" t="shared" si="113" ref="BA75:BA109">IF($I75=1,$U75,0)</f>
        <v>0</v>
      </c>
      <c r="BB75" s="52">
        <f aca="true" t="shared" si="114" ref="BB75:BB109">IF($I75=2,$U75,0)</f>
        <v>0</v>
      </c>
      <c r="BC75" s="51">
        <f aca="true" t="shared" si="115" ref="BC75:BC109">IF($I75=3,$U75,0)</f>
        <v>0</v>
      </c>
      <c r="BD75" s="31">
        <f aca="true" t="shared" si="116" ref="BD75:BD109">IF($I75=4,$U75,0)</f>
        <v>0</v>
      </c>
      <c r="BE75" s="31">
        <f aca="true" t="shared" si="117" ref="BE75:BE109">IF($I75=5,$U75,0)</f>
        <v>0</v>
      </c>
      <c r="BF75" s="31">
        <f aca="true" t="shared" si="118" ref="BF75:BF109">IF($I75=6,$U75,0)</f>
        <v>0</v>
      </c>
      <c r="BG75" s="52">
        <f aca="true" t="shared" si="119" ref="BG75:BG109">IF($I75=7,$U75,0)</f>
        <v>0</v>
      </c>
      <c r="BH75" s="51">
        <f aca="true" t="shared" si="120" ref="BH75:BH109">IF($I75=8,$U75,0)</f>
        <v>0</v>
      </c>
      <c r="BI75" s="52">
        <f aca="true" t="shared" si="121" ref="BI75:BI109">IF($I75=9,$U75,0)</f>
        <v>0</v>
      </c>
      <c r="BJ75" s="51">
        <f aca="true" t="shared" si="122" ref="BJ75:BJ109">IF($I75=10,$U75,0)</f>
        <v>0</v>
      </c>
      <c r="BK75" s="52">
        <f aca="true" t="shared" si="123" ref="BK75:BK109">IF($I75=11,$U75,0)</f>
        <v>0</v>
      </c>
      <c r="BL75" s="51">
        <f aca="true" t="shared" si="124" ref="BL75:BL109">IF($I75=12,$U75,0)</f>
        <v>0</v>
      </c>
      <c r="BM75" s="31">
        <f aca="true" t="shared" si="125" ref="BM75:BM109">IF($I75=13,$U75,0)</f>
        <v>0</v>
      </c>
      <c r="BN75" s="52">
        <f aca="true" t="shared" si="126" ref="BN75:BN109">IF($I75=14,$U75,0)</f>
        <v>0</v>
      </c>
      <c r="BO75" s="51">
        <f aca="true" t="shared" si="127" ref="BO75:BO109">IF($I75=15,$U75,0)</f>
        <v>0</v>
      </c>
      <c r="BP75" s="31">
        <f aca="true" t="shared" si="128" ref="BP75:BP109">IF($I75=16,$U75,0)</f>
        <v>0</v>
      </c>
      <c r="BQ75" s="52">
        <f aca="true" t="shared" si="129" ref="BQ75:BQ109">IF($I75=17,$U75,0)</f>
        <v>0</v>
      </c>
      <c r="BR75" s="52">
        <f aca="true" t="shared" si="130" ref="BR75:BR109">IF($I75=18,$U75,0)</f>
        <v>0</v>
      </c>
    </row>
    <row r="76" spans="1:70" ht="40.5" customHeight="1">
      <c r="A76" s="5">
        <v>66</v>
      </c>
      <c r="B76" s="6"/>
      <c r="C76" s="79"/>
      <c r="D76" s="79"/>
      <c r="E76" s="7"/>
      <c r="F76" s="7"/>
      <c r="G76" s="80"/>
      <c r="H76" s="107">
        <f t="shared" si="89"/>
      </c>
      <c r="I76" s="81"/>
      <c r="J76" s="107">
        <f t="shared" si="90"/>
      </c>
      <c r="K76" s="159"/>
      <c r="L76" s="160"/>
      <c r="M76" s="45"/>
      <c r="N76" s="162"/>
      <c r="O76" s="163"/>
      <c r="P76" s="163"/>
      <c r="Q76" s="163"/>
      <c r="R76" s="164"/>
      <c r="S76" s="83"/>
      <c r="T76" s="9"/>
      <c r="U76" s="9">
        <f t="shared" si="88"/>
        <v>0</v>
      </c>
      <c r="V76" s="18">
        <f aca="true" t="shared" si="131" ref="V76:V107">IF(U76=0,0,V75+U76)</f>
        <v>0</v>
      </c>
      <c r="AD76" s="51">
        <f t="shared" si="91"/>
        <v>0</v>
      </c>
      <c r="AE76" s="31">
        <f t="shared" si="92"/>
        <v>0</v>
      </c>
      <c r="AF76" s="31">
        <f t="shared" si="93"/>
        <v>0</v>
      </c>
      <c r="AG76" s="31">
        <f t="shared" si="94"/>
        <v>0</v>
      </c>
      <c r="AH76" s="31">
        <f t="shared" si="95"/>
        <v>0</v>
      </c>
      <c r="AI76" s="31">
        <f t="shared" si="96"/>
        <v>0</v>
      </c>
      <c r="AJ76" s="52">
        <f t="shared" si="97"/>
        <v>0</v>
      </c>
      <c r="AK76" s="51">
        <f t="shared" si="98"/>
        <v>0</v>
      </c>
      <c r="AL76" s="31">
        <f t="shared" si="99"/>
        <v>0</v>
      </c>
      <c r="AM76" s="31">
        <f t="shared" si="100"/>
        <v>0</v>
      </c>
      <c r="AN76" s="31">
        <f t="shared" si="101"/>
        <v>0</v>
      </c>
      <c r="AO76" s="31">
        <f t="shared" si="102"/>
        <v>0</v>
      </c>
      <c r="AP76" s="31">
        <f t="shared" si="103"/>
        <v>0</v>
      </c>
      <c r="AQ76" s="31">
        <f t="shared" si="104"/>
        <v>0</v>
      </c>
      <c r="AR76" s="31">
        <f t="shared" si="105"/>
        <v>0</v>
      </c>
      <c r="AS76" s="31">
        <f t="shared" si="106"/>
        <v>0</v>
      </c>
      <c r="AT76" s="31">
        <f t="shared" si="107"/>
        <v>0</v>
      </c>
      <c r="AU76" s="31">
        <f t="shared" si="108"/>
        <v>0</v>
      </c>
      <c r="AV76" s="31">
        <f t="shared" si="109"/>
        <v>0</v>
      </c>
      <c r="AW76" s="52">
        <f t="shared" si="110"/>
        <v>0</v>
      </c>
      <c r="AX76" s="56">
        <f t="shared" si="111"/>
        <v>0</v>
      </c>
      <c r="AY76" s="56">
        <f t="shared" si="112"/>
        <v>0</v>
      </c>
      <c r="BA76" s="51">
        <f t="shared" si="113"/>
        <v>0</v>
      </c>
      <c r="BB76" s="52">
        <f t="shared" si="114"/>
        <v>0</v>
      </c>
      <c r="BC76" s="51">
        <f t="shared" si="115"/>
        <v>0</v>
      </c>
      <c r="BD76" s="31">
        <f t="shared" si="116"/>
        <v>0</v>
      </c>
      <c r="BE76" s="31">
        <f t="shared" si="117"/>
        <v>0</v>
      </c>
      <c r="BF76" s="31">
        <f t="shared" si="118"/>
        <v>0</v>
      </c>
      <c r="BG76" s="52">
        <f t="shared" si="119"/>
        <v>0</v>
      </c>
      <c r="BH76" s="51">
        <f t="shared" si="120"/>
        <v>0</v>
      </c>
      <c r="BI76" s="52">
        <f t="shared" si="121"/>
        <v>0</v>
      </c>
      <c r="BJ76" s="51">
        <f t="shared" si="122"/>
        <v>0</v>
      </c>
      <c r="BK76" s="52">
        <f t="shared" si="123"/>
        <v>0</v>
      </c>
      <c r="BL76" s="51">
        <f t="shared" si="124"/>
        <v>0</v>
      </c>
      <c r="BM76" s="31">
        <f t="shared" si="125"/>
        <v>0</v>
      </c>
      <c r="BN76" s="52">
        <f t="shared" si="126"/>
        <v>0</v>
      </c>
      <c r="BO76" s="51">
        <f t="shared" si="127"/>
        <v>0</v>
      </c>
      <c r="BP76" s="31">
        <f t="shared" si="128"/>
        <v>0</v>
      </c>
      <c r="BQ76" s="52">
        <f t="shared" si="129"/>
        <v>0</v>
      </c>
      <c r="BR76" s="52">
        <f t="shared" si="130"/>
        <v>0</v>
      </c>
    </row>
    <row r="77" spans="1:70" ht="40.5" customHeight="1">
      <c r="A77" s="5">
        <v>67</v>
      </c>
      <c r="B77" s="6"/>
      <c r="C77" s="79"/>
      <c r="D77" s="79"/>
      <c r="E77" s="7"/>
      <c r="F77" s="7"/>
      <c r="G77" s="80"/>
      <c r="H77" s="107">
        <f t="shared" si="89"/>
      </c>
      <c r="I77" s="81"/>
      <c r="J77" s="107">
        <f t="shared" si="90"/>
      </c>
      <c r="K77" s="159"/>
      <c r="L77" s="160"/>
      <c r="M77" s="45"/>
      <c r="N77" s="162"/>
      <c r="O77" s="163"/>
      <c r="P77" s="163"/>
      <c r="Q77" s="163"/>
      <c r="R77" s="164"/>
      <c r="S77" s="83"/>
      <c r="T77" s="9"/>
      <c r="U77" s="9">
        <f t="shared" si="88"/>
        <v>0</v>
      </c>
      <c r="V77" s="18">
        <f t="shared" si="131"/>
        <v>0</v>
      </c>
      <c r="AD77" s="51">
        <f t="shared" si="91"/>
        <v>0</v>
      </c>
      <c r="AE77" s="31">
        <f t="shared" si="92"/>
        <v>0</v>
      </c>
      <c r="AF77" s="31">
        <f t="shared" si="93"/>
        <v>0</v>
      </c>
      <c r="AG77" s="31">
        <f t="shared" si="94"/>
        <v>0</v>
      </c>
      <c r="AH77" s="31">
        <f t="shared" si="95"/>
        <v>0</v>
      </c>
      <c r="AI77" s="31">
        <f t="shared" si="96"/>
        <v>0</v>
      </c>
      <c r="AJ77" s="52">
        <f t="shared" si="97"/>
        <v>0</v>
      </c>
      <c r="AK77" s="51">
        <f t="shared" si="98"/>
        <v>0</v>
      </c>
      <c r="AL77" s="31">
        <f t="shared" si="99"/>
        <v>0</v>
      </c>
      <c r="AM77" s="31">
        <f t="shared" si="100"/>
        <v>0</v>
      </c>
      <c r="AN77" s="31">
        <f t="shared" si="101"/>
        <v>0</v>
      </c>
      <c r="AO77" s="31">
        <f t="shared" si="102"/>
        <v>0</v>
      </c>
      <c r="AP77" s="31">
        <f t="shared" si="103"/>
        <v>0</v>
      </c>
      <c r="AQ77" s="31">
        <f t="shared" si="104"/>
        <v>0</v>
      </c>
      <c r="AR77" s="31">
        <f t="shared" si="105"/>
        <v>0</v>
      </c>
      <c r="AS77" s="31">
        <f t="shared" si="106"/>
        <v>0</v>
      </c>
      <c r="AT77" s="31">
        <f t="shared" si="107"/>
        <v>0</v>
      </c>
      <c r="AU77" s="31">
        <f t="shared" si="108"/>
        <v>0</v>
      </c>
      <c r="AV77" s="31">
        <f t="shared" si="109"/>
        <v>0</v>
      </c>
      <c r="AW77" s="52">
        <f t="shared" si="110"/>
        <v>0</v>
      </c>
      <c r="AX77" s="56">
        <f t="shared" si="111"/>
        <v>0</v>
      </c>
      <c r="AY77" s="56">
        <f t="shared" si="112"/>
        <v>0</v>
      </c>
      <c r="BA77" s="51">
        <f t="shared" si="113"/>
        <v>0</v>
      </c>
      <c r="BB77" s="52">
        <f t="shared" si="114"/>
        <v>0</v>
      </c>
      <c r="BC77" s="51">
        <f t="shared" si="115"/>
        <v>0</v>
      </c>
      <c r="BD77" s="31">
        <f t="shared" si="116"/>
        <v>0</v>
      </c>
      <c r="BE77" s="31">
        <f t="shared" si="117"/>
        <v>0</v>
      </c>
      <c r="BF77" s="31">
        <f t="shared" si="118"/>
        <v>0</v>
      </c>
      <c r="BG77" s="52">
        <f t="shared" si="119"/>
        <v>0</v>
      </c>
      <c r="BH77" s="51">
        <f t="shared" si="120"/>
        <v>0</v>
      </c>
      <c r="BI77" s="52">
        <f t="shared" si="121"/>
        <v>0</v>
      </c>
      <c r="BJ77" s="51">
        <f t="shared" si="122"/>
        <v>0</v>
      </c>
      <c r="BK77" s="52">
        <f t="shared" si="123"/>
        <v>0</v>
      </c>
      <c r="BL77" s="51">
        <f t="shared" si="124"/>
        <v>0</v>
      </c>
      <c r="BM77" s="31">
        <f t="shared" si="125"/>
        <v>0</v>
      </c>
      <c r="BN77" s="52">
        <f t="shared" si="126"/>
        <v>0</v>
      </c>
      <c r="BO77" s="51">
        <f t="shared" si="127"/>
        <v>0</v>
      </c>
      <c r="BP77" s="31">
        <f t="shared" si="128"/>
        <v>0</v>
      </c>
      <c r="BQ77" s="52">
        <f t="shared" si="129"/>
        <v>0</v>
      </c>
      <c r="BR77" s="52">
        <f t="shared" si="130"/>
        <v>0</v>
      </c>
    </row>
    <row r="78" spans="1:70" ht="40.5" customHeight="1">
      <c r="A78" s="5">
        <v>68</v>
      </c>
      <c r="B78" s="6"/>
      <c r="C78" s="79"/>
      <c r="D78" s="79"/>
      <c r="E78" s="7"/>
      <c r="F78" s="7"/>
      <c r="G78" s="80"/>
      <c r="H78" s="107">
        <f t="shared" si="89"/>
      </c>
      <c r="I78" s="81"/>
      <c r="J78" s="107">
        <f t="shared" si="90"/>
      </c>
      <c r="K78" s="159"/>
      <c r="L78" s="160"/>
      <c r="M78" s="45"/>
      <c r="N78" s="162"/>
      <c r="O78" s="163"/>
      <c r="P78" s="163"/>
      <c r="Q78" s="163"/>
      <c r="R78" s="164"/>
      <c r="S78" s="83"/>
      <c r="T78" s="9"/>
      <c r="U78" s="9">
        <f t="shared" si="88"/>
        <v>0</v>
      </c>
      <c r="V78" s="18">
        <f t="shared" si="131"/>
        <v>0</v>
      </c>
      <c r="AD78" s="51">
        <f t="shared" si="91"/>
        <v>0</v>
      </c>
      <c r="AE78" s="31">
        <f t="shared" si="92"/>
        <v>0</v>
      </c>
      <c r="AF78" s="31">
        <f t="shared" si="93"/>
        <v>0</v>
      </c>
      <c r="AG78" s="31">
        <f t="shared" si="94"/>
        <v>0</v>
      </c>
      <c r="AH78" s="31">
        <f t="shared" si="95"/>
        <v>0</v>
      </c>
      <c r="AI78" s="31">
        <f t="shared" si="96"/>
        <v>0</v>
      </c>
      <c r="AJ78" s="52">
        <f t="shared" si="97"/>
        <v>0</v>
      </c>
      <c r="AK78" s="51">
        <f t="shared" si="98"/>
        <v>0</v>
      </c>
      <c r="AL78" s="31">
        <f t="shared" si="99"/>
        <v>0</v>
      </c>
      <c r="AM78" s="31">
        <f t="shared" si="100"/>
        <v>0</v>
      </c>
      <c r="AN78" s="31">
        <f t="shared" si="101"/>
        <v>0</v>
      </c>
      <c r="AO78" s="31">
        <f t="shared" si="102"/>
        <v>0</v>
      </c>
      <c r="AP78" s="31">
        <f t="shared" si="103"/>
        <v>0</v>
      </c>
      <c r="AQ78" s="31">
        <f t="shared" si="104"/>
        <v>0</v>
      </c>
      <c r="AR78" s="31">
        <f t="shared" si="105"/>
        <v>0</v>
      </c>
      <c r="AS78" s="31">
        <f t="shared" si="106"/>
        <v>0</v>
      </c>
      <c r="AT78" s="31">
        <f t="shared" si="107"/>
        <v>0</v>
      </c>
      <c r="AU78" s="31">
        <f t="shared" si="108"/>
        <v>0</v>
      </c>
      <c r="AV78" s="31">
        <f t="shared" si="109"/>
        <v>0</v>
      </c>
      <c r="AW78" s="52">
        <f t="shared" si="110"/>
        <v>0</v>
      </c>
      <c r="AX78" s="56">
        <f t="shared" si="111"/>
        <v>0</v>
      </c>
      <c r="AY78" s="56">
        <f t="shared" si="112"/>
        <v>0</v>
      </c>
      <c r="BA78" s="51">
        <f t="shared" si="113"/>
        <v>0</v>
      </c>
      <c r="BB78" s="52">
        <f t="shared" si="114"/>
        <v>0</v>
      </c>
      <c r="BC78" s="51">
        <f t="shared" si="115"/>
        <v>0</v>
      </c>
      <c r="BD78" s="31">
        <f t="shared" si="116"/>
        <v>0</v>
      </c>
      <c r="BE78" s="31">
        <f t="shared" si="117"/>
        <v>0</v>
      </c>
      <c r="BF78" s="31">
        <f t="shared" si="118"/>
        <v>0</v>
      </c>
      <c r="BG78" s="52">
        <f t="shared" si="119"/>
        <v>0</v>
      </c>
      <c r="BH78" s="51">
        <f t="shared" si="120"/>
        <v>0</v>
      </c>
      <c r="BI78" s="52">
        <f t="shared" si="121"/>
        <v>0</v>
      </c>
      <c r="BJ78" s="51">
        <f t="shared" si="122"/>
        <v>0</v>
      </c>
      <c r="BK78" s="52">
        <f t="shared" si="123"/>
        <v>0</v>
      </c>
      <c r="BL78" s="51">
        <f t="shared" si="124"/>
        <v>0</v>
      </c>
      <c r="BM78" s="31">
        <f t="shared" si="125"/>
        <v>0</v>
      </c>
      <c r="BN78" s="52">
        <f t="shared" si="126"/>
        <v>0</v>
      </c>
      <c r="BO78" s="51">
        <f t="shared" si="127"/>
        <v>0</v>
      </c>
      <c r="BP78" s="31">
        <f t="shared" si="128"/>
        <v>0</v>
      </c>
      <c r="BQ78" s="52">
        <f t="shared" si="129"/>
        <v>0</v>
      </c>
      <c r="BR78" s="52">
        <f t="shared" si="130"/>
        <v>0</v>
      </c>
    </row>
    <row r="79" spans="1:70" ht="40.5" customHeight="1">
      <c r="A79" s="5">
        <v>69</v>
      </c>
      <c r="B79" s="6"/>
      <c r="C79" s="79"/>
      <c r="D79" s="79"/>
      <c r="E79" s="7"/>
      <c r="F79" s="7"/>
      <c r="G79" s="80"/>
      <c r="H79" s="107">
        <f t="shared" si="89"/>
      </c>
      <c r="I79" s="81"/>
      <c r="J79" s="107">
        <f t="shared" si="90"/>
      </c>
      <c r="K79" s="159"/>
      <c r="L79" s="160"/>
      <c r="M79" s="45"/>
      <c r="N79" s="162"/>
      <c r="O79" s="163"/>
      <c r="P79" s="163"/>
      <c r="Q79" s="163"/>
      <c r="R79" s="164"/>
      <c r="S79" s="83"/>
      <c r="T79" s="9"/>
      <c r="U79" s="9">
        <f t="shared" si="88"/>
        <v>0</v>
      </c>
      <c r="V79" s="18">
        <f t="shared" si="131"/>
        <v>0</v>
      </c>
      <c r="AD79" s="51">
        <f t="shared" si="91"/>
        <v>0</v>
      </c>
      <c r="AE79" s="31">
        <f t="shared" si="92"/>
        <v>0</v>
      </c>
      <c r="AF79" s="31">
        <f t="shared" si="93"/>
        <v>0</v>
      </c>
      <c r="AG79" s="31">
        <f t="shared" si="94"/>
        <v>0</v>
      </c>
      <c r="AH79" s="31">
        <f t="shared" si="95"/>
        <v>0</v>
      </c>
      <c r="AI79" s="31">
        <f t="shared" si="96"/>
        <v>0</v>
      </c>
      <c r="AJ79" s="52">
        <f t="shared" si="97"/>
        <v>0</v>
      </c>
      <c r="AK79" s="51">
        <f t="shared" si="98"/>
        <v>0</v>
      </c>
      <c r="AL79" s="31">
        <f t="shared" si="99"/>
        <v>0</v>
      </c>
      <c r="AM79" s="31">
        <f t="shared" si="100"/>
        <v>0</v>
      </c>
      <c r="AN79" s="31">
        <f t="shared" si="101"/>
        <v>0</v>
      </c>
      <c r="AO79" s="31">
        <f t="shared" si="102"/>
        <v>0</v>
      </c>
      <c r="AP79" s="31">
        <f t="shared" si="103"/>
        <v>0</v>
      </c>
      <c r="AQ79" s="31">
        <f t="shared" si="104"/>
        <v>0</v>
      </c>
      <c r="AR79" s="31">
        <f t="shared" si="105"/>
        <v>0</v>
      </c>
      <c r="AS79" s="31">
        <f t="shared" si="106"/>
        <v>0</v>
      </c>
      <c r="AT79" s="31">
        <f t="shared" si="107"/>
        <v>0</v>
      </c>
      <c r="AU79" s="31">
        <f t="shared" si="108"/>
        <v>0</v>
      </c>
      <c r="AV79" s="31">
        <f t="shared" si="109"/>
        <v>0</v>
      </c>
      <c r="AW79" s="52">
        <f t="shared" si="110"/>
        <v>0</v>
      </c>
      <c r="AX79" s="56">
        <f t="shared" si="111"/>
        <v>0</v>
      </c>
      <c r="AY79" s="56">
        <f t="shared" si="112"/>
        <v>0</v>
      </c>
      <c r="BA79" s="51">
        <f t="shared" si="113"/>
        <v>0</v>
      </c>
      <c r="BB79" s="52">
        <f t="shared" si="114"/>
        <v>0</v>
      </c>
      <c r="BC79" s="51">
        <f t="shared" si="115"/>
        <v>0</v>
      </c>
      <c r="BD79" s="31">
        <f t="shared" si="116"/>
        <v>0</v>
      </c>
      <c r="BE79" s="31">
        <f t="shared" si="117"/>
        <v>0</v>
      </c>
      <c r="BF79" s="31">
        <f t="shared" si="118"/>
        <v>0</v>
      </c>
      <c r="BG79" s="52">
        <f t="shared" si="119"/>
        <v>0</v>
      </c>
      <c r="BH79" s="51">
        <f t="shared" si="120"/>
        <v>0</v>
      </c>
      <c r="BI79" s="52">
        <f t="shared" si="121"/>
        <v>0</v>
      </c>
      <c r="BJ79" s="51">
        <f t="shared" si="122"/>
        <v>0</v>
      </c>
      <c r="BK79" s="52">
        <f t="shared" si="123"/>
        <v>0</v>
      </c>
      <c r="BL79" s="51">
        <f t="shared" si="124"/>
        <v>0</v>
      </c>
      <c r="BM79" s="31">
        <f t="shared" si="125"/>
        <v>0</v>
      </c>
      <c r="BN79" s="52">
        <f t="shared" si="126"/>
        <v>0</v>
      </c>
      <c r="BO79" s="51">
        <f t="shared" si="127"/>
        <v>0</v>
      </c>
      <c r="BP79" s="31">
        <f t="shared" si="128"/>
        <v>0</v>
      </c>
      <c r="BQ79" s="52">
        <f t="shared" si="129"/>
        <v>0</v>
      </c>
      <c r="BR79" s="52">
        <f t="shared" si="130"/>
        <v>0</v>
      </c>
    </row>
    <row r="80" spans="1:70" ht="40.5" customHeight="1">
      <c r="A80" s="5">
        <v>70</v>
      </c>
      <c r="B80" s="6"/>
      <c r="C80" s="79"/>
      <c r="D80" s="79"/>
      <c r="E80" s="7"/>
      <c r="F80" s="7"/>
      <c r="G80" s="80"/>
      <c r="H80" s="107">
        <f t="shared" si="89"/>
      </c>
      <c r="I80" s="81"/>
      <c r="J80" s="107">
        <f t="shared" si="90"/>
      </c>
      <c r="K80" s="159"/>
      <c r="L80" s="160"/>
      <c r="M80" s="45"/>
      <c r="N80" s="162"/>
      <c r="O80" s="163"/>
      <c r="P80" s="163"/>
      <c r="Q80" s="163"/>
      <c r="R80" s="164"/>
      <c r="S80" s="83"/>
      <c r="T80" s="9"/>
      <c r="U80" s="9">
        <f aca="true" t="shared" si="132" ref="U80:U110">ROUND(S80*T80,1)</f>
        <v>0</v>
      </c>
      <c r="V80" s="18">
        <f t="shared" si="131"/>
        <v>0</v>
      </c>
      <c r="AD80" s="51">
        <f t="shared" si="91"/>
        <v>0</v>
      </c>
      <c r="AE80" s="31">
        <f t="shared" si="92"/>
        <v>0</v>
      </c>
      <c r="AF80" s="31">
        <f t="shared" si="93"/>
        <v>0</v>
      </c>
      <c r="AG80" s="31">
        <f t="shared" si="94"/>
        <v>0</v>
      </c>
      <c r="AH80" s="31">
        <f t="shared" si="95"/>
        <v>0</v>
      </c>
      <c r="AI80" s="31">
        <f t="shared" si="96"/>
        <v>0</v>
      </c>
      <c r="AJ80" s="52">
        <f t="shared" si="97"/>
        <v>0</v>
      </c>
      <c r="AK80" s="51">
        <f t="shared" si="98"/>
        <v>0</v>
      </c>
      <c r="AL80" s="31">
        <f t="shared" si="99"/>
        <v>0</v>
      </c>
      <c r="AM80" s="31">
        <f t="shared" si="100"/>
        <v>0</v>
      </c>
      <c r="AN80" s="31">
        <f t="shared" si="101"/>
        <v>0</v>
      </c>
      <c r="AO80" s="31">
        <f t="shared" si="102"/>
        <v>0</v>
      </c>
      <c r="AP80" s="31">
        <f t="shared" si="103"/>
        <v>0</v>
      </c>
      <c r="AQ80" s="31">
        <f t="shared" si="104"/>
        <v>0</v>
      </c>
      <c r="AR80" s="31">
        <f t="shared" si="105"/>
        <v>0</v>
      </c>
      <c r="AS80" s="31">
        <f t="shared" si="106"/>
        <v>0</v>
      </c>
      <c r="AT80" s="31">
        <f t="shared" si="107"/>
        <v>0</v>
      </c>
      <c r="AU80" s="31">
        <f t="shared" si="108"/>
        <v>0</v>
      </c>
      <c r="AV80" s="31">
        <f t="shared" si="109"/>
        <v>0</v>
      </c>
      <c r="AW80" s="52">
        <f t="shared" si="110"/>
        <v>0</v>
      </c>
      <c r="AX80" s="56">
        <f t="shared" si="111"/>
        <v>0</v>
      </c>
      <c r="AY80" s="56">
        <f t="shared" si="112"/>
        <v>0</v>
      </c>
      <c r="BA80" s="51">
        <f t="shared" si="113"/>
        <v>0</v>
      </c>
      <c r="BB80" s="52">
        <f t="shared" si="114"/>
        <v>0</v>
      </c>
      <c r="BC80" s="51">
        <f t="shared" si="115"/>
        <v>0</v>
      </c>
      <c r="BD80" s="31">
        <f t="shared" si="116"/>
        <v>0</v>
      </c>
      <c r="BE80" s="31">
        <f t="shared" si="117"/>
        <v>0</v>
      </c>
      <c r="BF80" s="31">
        <f t="shared" si="118"/>
        <v>0</v>
      </c>
      <c r="BG80" s="52">
        <f t="shared" si="119"/>
        <v>0</v>
      </c>
      <c r="BH80" s="51">
        <f t="shared" si="120"/>
        <v>0</v>
      </c>
      <c r="BI80" s="52">
        <f t="shared" si="121"/>
        <v>0</v>
      </c>
      <c r="BJ80" s="51">
        <f t="shared" si="122"/>
        <v>0</v>
      </c>
      <c r="BK80" s="52">
        <f t="shared" si="123"/>
        <v>0</v>
      </c>
      <c r="BL80" s="51">
        <f t="shared" si="124"/>
        <v>0</v>
      </c>
      <c r="BM80" s="31">
        <f t="shared" si="125"/>
        <v>0</v>
      </c>
      <c r="BN80" s="52">
        <f t="shared" si="126"/>
        <v>0</v>
      </c>
      <c r="BO80" s="51">
        <f t="shared" si="127"/>
        <v>0</v>
      </c>
      <c r="BP80" s="31">
        <f t="shared" si="128"/>
        <v>0</v>
      </c>
      <c r="BQ80" s="52">
        <f t="shared" si="129"/>
        <v>0</v>
      </c>
      <c r="BR80" s="52">
        <f t="shared" si="130"/>
        <v>0</v>
      </c>
    </row>
    <row r="81" spans="1:70" ht="40.5" customHeight="1">
      <c r="A81" s="5">
        <v>71</v>
      </c>
      <c r="B81" s="6"/>
      <c r="C81" s="79"/>
      <c r="D81" s="79"/>
      <c r="E81" s="7"/>
      <c r="F81" s="7"/>
      <c r="G81" s="80"/>
      <c r="H81" s="107">
        <f t="shared" si="89"/>
      </c>
      <c r="I81" s="81"/>
      <c r="J81" s="107">
        <f t="shared" si="90"/>
      </c>
      <c r="K81" s="159"/>
      <c r="L81" s="160"/>
      <c r="M81" s="45"/>
      <c r="N81" s="162"/>
      <c r="O81" s="163"/>
      <c r="P81" s="163"/>
      <c r="Q81" s="163"/>
      <c r="R81" s="164"/>
      <c r="S81" s="83"/>
      <c r="T81" s="9"/>
      <c r="U81" s="9">
        <f t="shared" si="132"/>
        <v>0</v>
      </c>
      <c r="V81" s="18">
        <f t="shared" si="131"/>
        <v>0</v>
      </c>
      <c r="AD81" s="51">
        <f t="shared" si="91"/>
        <v>0</v>
      </c>
      <c r="AE81" s="31">
        <f t="shared" si="92"/>
        <v>0</v>
      </c>
      <c r="AF81" s="31">
        <f t="shared" si="93"/>
        <v>0</v>
      </c>
      <c r="AG81" s="31">
        <f t="shared" si="94"/>
        <v>0</v>
      </c>
      <c r="AH81" s="31">
        <f t="shared" si="95"/>
        <v>0</v>
      </c>
      <c r="AI81" s="31">
        <f t="shared" si="96"/>
        <v>0</v>
      </c>
      <c r="AJ81" s="52">
        <f t="shared" si="97"/>
        <v>0</v>
      </c>
      <c r="AK81" s="51">
        <f t="shared" si="98"/>
        <v>0</v>
      </c>
      <c r="AL81" s="31">
        <f t="shared" si="99"/>
        <v>0</v>
      </c>
      <c r="AM81" s="31">
        <f t="shared" si="100"/>
        <v>0</v>
      </c>
      <c r="AN81" s="31">
        <f t="shared" si="101"/>
        <v>0</v>
      </c>
      <c r="AO81" s="31">
        <f t="shared" si="102"/>
        <v>0</v>
      </c>
      <c r="AP81" s="31">
        <f t="shared" si="103"/>
        <v>0</v>
      </c>
      <c r="AQ81" s="31">
        <f t="shared" si="104"/>
        <v>0</v>
      </c>
      <c r="AR81" s="31">
        <f t="shared" si="105"/>
        <v>0</v>
      </c>
      <c r="AS81" s="31">
        <f t="shared" si="106"/>
        <v>0</v>
      </c>
      <c r="AT81" s="31">
        <f t="shared" si="107"/>
        <v>0</v>
      </c>
      <c r="AU81" s="31">
        <f t="shared" si="108"/>
        <v>0</v>
      </c>
      <c r="AV81" s="31">
        <f t="shared" si="109"/>
        <v>0</v>
      </c>
      <c r="AW81" s="52">
        <f t="shared" si="110"/>
        <v>0</v>
      </c>
      <c r="AX81" s="56">
        <f t="shared" si="111"/>
        <v>0</v>
      </c>
      <c r="AY81" s="56">
        <f t="shared" si="112"/>
        <v>0</v>
      </c>
      <c r="BA81" s="51">
        <f t="shared" si="113"/>
        <v>0</v>
      </c>
      <c r="BB81" s="52">
        <f t="shared" si="114"/>
        <v>0</v>
      </c>
      <c r="BC81" s="51">
        <f t="shared" si="115"/>
        <v>0</v>
      </c>
      <c r="BD81" s="31">
        <f t="shared" si="116"/>
        <v>0</v>
      </c>
      <c r="BE81" s="31">
        <f t="shared" si="117"/>
        <v>0</v>
      </c>
      <c r="BF81" s="31">
        <f t="shared" si="118"/>
        <v>0</v>
      </c>
      <c r="BG81" s="52">
        <f t="shared" si="119"/>
        <v>0</v>
      </c>
      <c r="BH81" s="51">
        <f t="shared" si="120"/>
        <v>0</v>
      </c>
      <c r="BI81" s="52">
        <f t="shared" si="121"/>
        <v>0</v>
      </c>
      <c r="BJ81" s="51">
        <f t="shared" si="122"/>
        <v>0</v>
      </c>
      <c r="BK81" s="52">
        <f t="shared" si="123"/>
        <v>0</v>
      </c>
      <c r="BL81" s="51">
        <f t="shared" si="124"/>
        <v>0</v>
      </c>
      <c r="BM81" s="31">
        <f t="shared" si="125"/>
        <v>0</v>
      </c>
      <c r="BN81" s="52">
        <f t="shared" si="126"/>
        <v>0</v>
      </c>
      <c r="BO81" s="51">
        <f t="shared" si="127"/>
        <v>0</v>
      </c>
      <c r="BP81" s="31">
        <f t="shared" si="128"/>
        <v>0</v>
      </c>
      <c r="BQ81" s="52">
        <f t="shared" si="129"/>
        <v>0</v>
      </c>
      <c r="BR81" s="52">
        <f t="shared" si="130"/>
        <v>0</v>
      </c>
    </row>
    <row r="82" spans="1:70" ht="40.5" customHeight="1">
      <c r="A82" s="5">
        <v>72</v>
      </c>
      <c r="B82" s="6"/>
      <c r="C82" s="79"/>
      <c r="D82" s="79"/>
      <c r="E82" s="7"/>
      <c r="F82" s="7"/>
      <c r="G82" s="80"/>
      <c r="H82" s="107">
        <f t="shared" si="89"/>
      </c>
      <c r="I82" s="81"/>
      <c r="J82" s="107">
        <f t="shared" si="90"/>
      </c>
      <c r="K82" s="159"/>
      <c r="L82" s="160"/>
      <c r="M82" s="45"/>
      <c r="N82" s="162"/>
      <c r="O82" s="163"/>
      <c r="P82" s="163"/>
      <c r="Q82" s="163"/>
      <c r="R82" s="164"/>
      <c r="S82" s="83"/>
      <c r="T82" s="9"/>
      <c r="U82" s="9">
        <f t="shared" si="132"/>
        <v>0</v>
      </c>
      <c r="V82" s="18">
        <f t="shared" si="131"/>
        <v>0</v>
      </c>
      <c r="AD82" s="51">
        <f t="shared" si="91"/>
        <v>0</v>
      </c>
      <c r="AE82" s="31">
        <f t="shared" si="92"/>
        <v>0</v>
      </c>
      <c r="AF82" s="31">
        <f t="shared" si="93"/>
        <v>0</v>
      </c>
      <c r="AG82" s="31">
        <f t="shared" si="94"/>
        <v>0</v>
      </c>
      <c r="AH82" s="31">
        <f t="shared" si="95"/>
        <v>0</v>
      </c>
      <c r="AI82" s="31">
        <f t="shared" si="96"/>
        <v>0</v>
      </c>
      <c r="AJ82" s="52">
        <f t="shared" si="97"/>
        <v>0</v>
      </c>
      <c r="AK82" s="51">
        <f t="shared" si="98"/>
        <v>0</v>
      </c>
      <c r="AL82" s="31">
        <f t="shared" si="99"/>
        <v>0</v>
      </c>
      <c r="AM82" s="31">
        <f t="shared" si="100"/>
        <v>0</v>
      </c>
      <c r="AN82" s="31">
        <f t="shared" si="101"/>
        <v>0</v>
      </c>
      <c r="AO82" s="31">
        <f t="shared" si="102"/>
        <v>0</v>
      </c>
      <c r="AP82" s="31">
        <f t="shared" si="103"/>
        <v>0</v>
      </c>
      <c r="AQ82" s="31">
        <f t="shared" si="104"/>
        <v>0</v>
      </c>
      <c r="AR82" s="31">
        <f t="shared" si="105"/>
        <v>0</v>
      </c>
      <c r="AS82" s="31">
        <f t="shared" si="106"/>
        <v>0</v>
      </c>
      <c r="AT82" s="31">
        <f t="shared" si="107"/>
        <v>0</v>
      </c>
      <c r="AU82" s="31">
        <f t="shared" si="108"/>
        <v>0</v>
      </c>
      <c r="AV82" s="31">
        <f t="shared" si="109"/>
        <v>0</v>
      </c>
      <c r="AW82" s="52">
        <f t="shared" si="110"/>
        <v>0</v>
      </c>
      <c r="AX82" s="56">
        <f t="shared" si="111"/>
        <v>0</v>
      </c>
      <c r="AY82" s="56">
        <f t="shared" si="112"/>
        <v>0</v>
      </c>
      <c r="BA82" s="51">
        <f t="shared" si="113"/>
        <v>0</v>
      </c>
      <c r="BB82" s="52">
        <f t="shared" si="114"/>
        <v>0</v>
      </c>
      <c r="BC82" s="51">
        <f t="shared" si="115"/>
        <v>0</v>
      </c>
      <c r="BD82" s="31">
        <f t="shared" si="116"/>
        <v>0</v>
      </c>
      <c r="BE82" s="31">
        <f t="shared" si="117"/>
        <v>0</v>
      </c>
      <c r="BF82" s="31">
        <f t="shared" si="118"/>
        <v>0</v>
      </c>
      <c r="BG82" s="52">
        <f t="shared" si="119"/>
        <v>0</v>
      </c>
      <c r="BH82" s="51">
        <f t="shared" si="120"/>
        <v>0</v>
      </c>
      <c r="BI82" s="52">
        <f t="shared" si="121"/>
        <v>0</v>
      </c>
      <c r="BJ82" s="51">
        <f t="shared" si="122"/>
        <v>0</v>
      </c>
      <c r="BK82" s="52">
        <f t="shared" si="123"/>
        <v>0</v>
      </c>
      <c r="BL82" s="51">
        <f t="shared" si="124"/>
        <v>0</v>
      </c>
      <c r="BM82" s="31">
        <f t="shared" si="125"/>
        <v>0</v>
      </c>
      <c r="BN82" s="52">
        <f t="shared" si="126"/>
        <v>0</v>
      </c>
      <c r="BO82" s="51">
        <f t="shared" si="127"/>
        <v>0</v>
      </c>
      <c r="BP82" s="31">
        <f t="shared" si="128"/>
        <v>0</v>
      </c>
      <c r="BQ82" s="52">
        <f t="shared" si="129"/>
        <v>0</v>
      </c>
      <c r="BR82" s="52">
        <f t="shared" si="130"/>
        <v>0</v>
      </c>
    </row>
    <row r="83" spans="1:70" ht="40.5" customHeight="1">
      <c r="A83" s="5">
        <v>73</v>
      </c>
      <c r="B83" s="6"/>
      <c r="C83" s="79"/>
      <c r="D83" s="79"/>
      <c r="E83" s="7"/>
      <c r="F83" s="7"/>
      <c r="G83" s="80"/>
      <c r="H83" s="107">
        <f t="shared" si="89"/>
      </c>
      <c r="I83" s="81"/>
      <c r="J83" s="107">
        <f t="shared" si="90"/>
      </c>
      <c r="K83" s="159"/>
      <c r="L83" s="160"/>
      <c r="M83" s="45"/>
      <c r="N83" s="162"/>
      <c r="O83" s="163"/>
      <c r="P83" s="163"/>
      <c r="Q83" s="163"/>
      <c r="R83" s="164"/>
      <c r="S83" s="83"/>
      <c r="T83" s="9"/>
      <c r="U83" s="9">
        <f t="shared" si="132"/>
        <v>0</v>
      </c>
      <c r="V83" s="18">
        <f t="shared" si="131"/>
        <v>0</v>
      </c>
      <c r="AD83" s="51">
        <f t="shared" si="91"/>
        <v>0</v>
      </c>
      <c r="AE83" s="31">
        <f t="shared" si="92"/>
        <v>0</v>
      </c>
      <c r="AF83" s="31">
        <f t="shared" si="93"/>
        <v>0</v>
      </c>
      <c r="AG83" s="31">
        <f t="shared" si="94"/>
        <v>0</v>
      </c>
      <c r="AH83" s="31">
        <f t="shared" si="95"/>
        <v>0</v>
      </c>
      <c r="AI83" s="31">
        <f t="shared" si="96"/>
        <v>0</v>
      </c>
      <c r="AJ83" s="52">
        <f t="shared" si="97"/>
        <v>0</v>
      </c>
      <c r="AK83" s="51">
        <f t="shared" si="98"/>
        <v>0</v>
      </c>
      <c r="AL83" s="31">
        <f t="shared" si="99"/>
        <v>0</v>
      </c>
      <c r="AM83" s="31">
        <f t="shared" si="100"/>
        <v>0</v>
      </c>
      <c r="AN83" s="31">
        <f t="shared" si="101"/>
        <v>0</v>
      </c>
      <c r="AO83" s="31">
        <f t="shared" si="102"/>
        <v>0</v>
      </c>
      <c r="AP83" s="31">
        <f t="shared" si="103"/>
        <v>0</v>
      </c>
      <c r="AQ83" s="31">
        <f t="shared" si="104"/>
        <v>0</v>
      </c>
      <c r="AR83" s="31">
        <f t="shared" si="105"/>
        <v>0</v>
      </c>
      <c r="AS83" s="31">
        <f t="shared" si="106"/>
        <v>0</v>
      </c>
      <c r="AT83" s="31">
        <f t="shared" si="107"/>
        <v>0</v>
      </c>
      <c r="AU83" s="31">
        <f t="shared" si="108"/>
        <v>0</v>
      </c>
      <c r="AV83" s="31">
        <f t="shared" si="109"/>
        <v>0</v>
      </c>
      <c r="AW83" s="52">
        <f t="shared" si="110"/>
        <v>0</v>
      </c>
      <c r="AX83" s="56">
        <f t="shared" si="111"/>
        <v>0</v>
      </c>
      <c r="AY83" s="56">
        <f t="shared" si="112"/>
        <v>0</v>
      </c>
      <c r="BA83" s="51">
        <f t="shared" si="113"/>
        <v>0</v>
      </c>
      <c r="BB83" s="52">
        <f t="shared" si="114"/>
        <v>0</v>
      </c>
      <c r="BC83" s="51">
        <f t="shared" si="115"/>
        <v>0</v>
      </c>
      <c r="BD83" s="31">
        <f t="shared" si="116"/>
        <v>0</v>
      </c>
      <c r="BE83" s="31">
        <f t="shared" si="117"/>
        <v>0</v>
      </c>
      <c r="BF83" s="31">
        <f t="shared" si="118"/>
        <v>0</v>
      </c>
      <c r="BG83" s="52">
        <f t="shared" si="119"/>
        <v>0</v>
      </c>
      <c r="BH83" s="51">
        <f t="shared" si="120"/>
        <v>0</v>
      </c>
      <c r="BI83" s="52">
        <f t="shared" si="121"/>
        <v>0</v>
      </c>
      <c r="BJ83" s="51">
        <f t="shared" si="122"/>
        <v>0</v>
      </c>
      <c r="BK83" s="52">
        <f t="shared" si="123"/>
        <v>0</v>
      </c>
      <c r="BL83" s="51">
        <f t="shared" si="124"/>
        <v>0</v>
      </c>
      <c r="BM83" s="31">
        <f t="shared" si="125"/>
        <v>0</v>
      </c>
      <c r="BN83" s="52">
        <f t="shared" si="126"/>
        <v>0</v>
      </c>
      <c r="BO83" s="51">
        <f t="shared" si="127"/>
        <v>0</v>
      </c>
      <c r="BP83" s="31">
        <f t="shared" si="128"/>
        <v>0</v>
      </c>
      <c r="BQ83" s="52">
        <f t="shared" si="129"/>
        <v>0</v>
      </c>
      <c r="BR83" s="52">
        <f t="shared" si="130"/>
        <v>0</v>
      </c>
    </row>
    <row r="84" spans="1:70" ht="40.5" customHeight="1">
      <c r="A84" s="5">
        <v>74</v>
      </c>
      <c r="B84" s="6"/>
      <c r="C84" s="79"/>
      <c r="D84" s="79"/>
      <c r="E84" s="7"/>
      <c r="F84" s="7"/>
      <c r="G84" s="80"/>
      <c r="H84" s="107">
        <f t="shared" si="89"/>
      </c>
      <c r="I84" s="81"/>
      <c r="J84" s="107">
        <f t="shared" si="90"/>
      </c>
      <c r="K84" s="159"/>
      <c r="L84" s="160"/>
      <c r="M84" s="45"/>
      <c r="N84" s="162"/>
      <c r="O84" s="163"/>
      <c r="P84" s="163"/>
      <c r="Q84" s="163"/>
      <c r="R84" s="164"/>
      <c r="S84" s="83"/>
      <c r="T84" s="9"/>
      <c r="U84" s="9">
        <f t="shared" si="132"/>
        <v>0</v>
      </c>
      <c r="V84" s="18">
        <f t="shared" si="131"/>
        <v>0</v>
      </c>
      <c r="AD84" s="51">
        <f t="shared" si="91"/>
        <v>0</v>
      </c>
      <c r="AE84" s="31">
        <f t="shared" si="92"/>
        <v>0</v>
      </c>
      <c r="AF84" s="31">
        <f t="shared" si="93"/>
        <v>0</v>
      </c>
      <c r="AG84" s="31">
        <f t="shared" si="94"/>
        <v>0</v>
      </c>
      <c r="AH84" s="31">
        <f t="shared" si="95"/>
        <v>0</v>
      </c>
      <c r="AI84" s="31">
        <f t="shared" si="96"/>
        <v>0</v>
      </c>
      <c r="AJ84" s="52">
        <f t="shared" si="97"/>
        <v>0</v>
      </c>
      <c r="AK84" s="51">
        <f t="shared" si="98"/>
        <v>0</v>
      </c>
      <c r="AL84" s="31">
        <f t="shared" si="99"/>
        <v>0</v>
      </c>
      <c r="AM84" s="31">
        <f t="shared" si="100"/>
        <v>0</v>
      </c>
      <c r="AN84" s="31">
        <f t="shared" si="101"/>
        <v>0</v>
      </c>
      <c r="AO84" s="31">
        <f t="shared" si="102"/>
        <v>0</v>
      </c>
      <c r="AP84" s="31">
        <f t="shared" si="103"/>
        <v>0</v>
      </c>
      <c r="AQ84" s="31">
        <f t="shared" si="104"/>
        <v>0</v>
      </c>
      <c r="AR84" s="31">
        <f t="shared" si="105"/>
        <v>0</v>
      </c>
      <c r="AS84" s="31">
        <f t="shared" si="106"/>
        <v>0</v>
      </c>
      <c r="AT84" s="31">
        <f t="shared" si="107"/>
        <v>0</v>
      </c>
      <c r="AU84" s="31">
        <f t="shared" si="108"/>
        <v>0</v>
      </c>
      <c r="AV84" s="31">
        <f t="shared" si="109"/>
        <v>0</v>
      </c>
      <c r="AW84" s="52">
        <f t="shared" si="110"/>
        <v>0</v>
      </c>
      <c r="AX84" s="56">
        <f t="shared" si="111"/>
        <v>0</v>
      </c>
      <c r="AY84" s="56">
        <f t="shared" si="112"/>
        <v>0</v>
      </c>
      <c r="BA84" s="51">
        <f t="shared" si="113"/>
        <v>0</v>
      </c>
      <c r="BB84" s="52">
        <f t="shared" si="114"/>
        <v>0</v>
      </c>
      <c r="BC84" s="51">
        <f t="shared" si="115"/>
        <v>0</v>
      </c>
      <c r="BD84" s="31">
        <f t="shared" si="116"/>
        <v>0</v>
      </c>
      <c r="BE84" s="31">
        <f t="shared" si="117"/>
        <v>0</v>
      </c>
      <c r="BF84" s="31">
        <f t="shared" si="118"/>
        <v>0</v>
      </c>
      <c r="BG84" s="52">
        <f t="shared" si="119"/>
        <v>0</v>
      </c>
      <c r="BH84" s="51">
        <f t="shared" si="120"/>
        <v>0</v>
      </c>
      <c r="BI84" s="52">
        <f t="shared" si="121"/>
        <v>0</v>
      </c>
      <c r="BJ84" s="51">
        <f t="shared" si="122"/>
        <v>0</v>
      </c>
      <c r="BK84" s="52">
        <f t="shared" si="123"/>
        <v>0</v>
      </c>
      <c r="BL84" s="51">
        <f t="shared" si="124"/>
        <v>0</v>
      </c>
      <c r="BM84" s="31">
        <f t="shared" si="125"/>
        <v>0</v>
      </c>
      <c r="BN84" s="52">
        <f t="shared" si="126"/>
        <v>0</v>
      </c>
      <c r="BO84" s="51">
        <f t="shared" si="127"/>
        <v>0</v>
      </c>
      <c r="BP84" s="31">
        <f t="shared" si="128"/>
        <v>0</v>
      </c>
      <c r="BQ84" s="52">
        <f t="shared" si="129"/>
        <v>0</v>
      </c>
      <c r="BR84" s="52">
        <f t="shared" si="130"/>
        <v>0</v>
      </c>
    </row>
    <row r="85" spans="1:70" ht="40.5" customHeight="1">
      <c r="A85" s="5">
        <v>75</v>
      </c>
      <c r="B85" s="6"/>
      <c r="C85" s="79"/>
      <c r="D85" s="79"/>
      <c r="E85" s="7"/>
      <c r="F85" s="7"/>
      <c r="G85" s="80"/>
      <c r="H85" s="107">
        <f t="shared" si="89"/>
      </c>
      <c r="I85" s="81"/>
      <c r="J85" s="107">
        <f t="shared" si="90"/>
      </c>
      <c r="K85" s="159"/>
      <c r="L85" s="160"/>
      <c r="M85" s="45"/>
      <c r="N85" s="162"/>
      <c r="O85" s="163"/>
      <c r="P85" s="163"/>
      <c r="Q85" s="163"/>
      <c r="R85" s="164"/>
      <c r="S85" s="83"/>
      <c r="T85" s="9"/>
      <c r="U85" s="9">
        <f t="shared" si="132"/>
        <v>0</v>
      </c>
      <c r="V85" s="18">
        <f t="shared" si="131"/>
        <v>0</v>
      </c>
      <c r="AD85" s="51">
        <f t="shared" si="91"/>
        <v>0</v>
      </c>
      <c r="AE85" s="31">
        <f t="shared" si="92"/>
        <v>0</v>
      </c>
      <c r="AF85" s="31">
        <f t="shared" si="93"/>
        <v>0</v>
      </c>
      <c r="AG85" s="31">
        <f t="shared" si="94"/>
        <v>0</v>
      </c>
      <c r="AH85" s="31">
        <f t="shared" si="95"/>
        <v>0</v>
      </c>
      <c r="AI85" s="31">
        <f t="shared" si="96"/>
        <v>0</v>
      </c>
      <c r="AJ85" s="52">
        <f t="shared" si="97"/>
        <v>0</v>
      </c>
      <c r="AK85" s="51">
        <f t="shared" si="98"/>
        <v>0</v>
      </c>
      <c r="AL85" s="31">
        <f t="shared" si="99"/>
        <v>0</v>
      </c>
      <c r="AM85" s="31">
        <f t="shared" si="100"/>
        <v>0</v>
      </c>
      <c r="AN85" s="31">
        <f t="shared" si="101"/>
        <v>0</v>
      </c>
      <c r="AO85" s="31">
        <f t="shared" si="102"/>
        <v>0</v>
      </c>
      <c r="AP85" s="31">
        <f t="shared" si="103"/>
        <v>0</v>
      </c>
      <c r="AQ85" s="31">
        <f t="shared" si="104"/>
        <v>0</v>
      </c>
      <c r="AR85" s="31">
        <f t="shared" si="105"/>
        <v>0</v>
      </c>
      <c r="AS85" s="31">
        <f t="shared" si="106"/>
        <v>0</v>
      </c>
      <c r="AT85" s="31">
        <f t="shared" si="107"/>
        <v>0</v>
      </c>
      <c r="AU85" s="31">
        <f t="shared" si="108"/>
        <v>0</v>
      </c>
      <c r="AV85" s="31">
        <f t="shared" si="109"/>
        <v>0</v>
      </c>
      <c r="AW85" s="52">
        <f t="shared" si="110"/>
        <v>0</v>
      </c>
      <c r="AX85" s="56">
        <f t="shared" si="111"/>
        <v>0</v>
      </c>
      <c r="AY85" s="56">
        <f t="shared" si="112"/>
        <v>0</v>
      </c>
      <c r="BA85" s="51">
        <f t="shared" si="113"/>
        <v>0</v>
      </c>
      <c r="BB85" s="52">
        <f t="shared" si="114"/>
        <v>0</v>
      </c>
      <c r="BC85" s="51">
        <f t="shared" si="115"/>
        <v>0</v>
      </c>
      <c r="BD85" s="31">
        <f t="shared" si="116"/>
        <v>0</v>
      </c>
      <c r="BE85" s="31">
        <f t="shared" si="117"/>
        <v>0</v>
      </c>
      <c r="BF85" s="31">
        <f t="shared" si="118"/>
        <v>0</v>
      </c>
      <c r="BG85" s="52">
        <f t="shared" si="119"/>
        <v>0</v>
      </c>
      <c r="BH85" s="51">
        <f t="shared" si="120"/>
        <v>0</v>
      </c>
      <c r="BI85" s="52">
        <f t="shared" si="121"/>
        <v>0</v>
      </c>
      <c r="BJ85" s="51">
        <f t="shared" si="122"/>
        <v>0</v>
      </c>
      <c r="BK85" s="52">
        <f t="shared" si="123"/>
        <v>0</v>
      </c>
      <c r="BL85" s="51">
        <f t="shared" si="124"/>
        <v>0</v>
      </c>
      <c r="BM85" s="31">
        <f t="shared" si="125"/>
        <v>0</v>
      </c>
      <c r="BN85" s="52">
        <f t="shared" si="126"/>
        <v>0</v>
      </c>
      <c r="BO85" s="51">
        <f t="shared" si="127"/>
        <v>0</v>
      </c>
      <c r="BP85" s="31">
        <f t="shared" si="128"/>
        <v>0</v>
      </c>
      <c r="BQ85" s="52">
        <f t="shared" si="129"/>
        <v>0</v>
      </c>
      <c r="BR85" s="52">
        <f t="shared" si="130"/>
        <v>0</v>
      </c>
    </row>
    <row r="86" spans="1:70" ht="40.5" customHeight="1">
      <c r="A86" s="5">
        <v>76</v>
      </c>
      <c r="B86" s="6"/>
      <c r="C86" s="79"/>
      <c r="D86" s="79"/>
      <c r="E86" s="7"/>
      <c r="F86" s="7"/>
      <c r="G86" s="80"/>
      <c r="H86" s="107">
        <f t="shared" si="89"/>
      </c>
      <c r="I86" s="81"/>
      <c r="J86" s="107">
        <f t="shared" si="90"/>
      </c>
      <c r="K86" s="159"/>
      <c r="L86" s="160"/>
      <c r="M86" s="45"/>
      <c r="N86" s="162"/>
      <c r="O86" s="163"/>
      <c r="P86" s="163"/>
      <c r="Q86" s="163"/>
      <c r="R86" s="164"/>
      <c r="S86" s="83"/>
      <c r="T86" s="9"/>
      <c r="U86" s="9">
        <f t="shared" si="132"/>
        <v>0</v>
      </c>
      <c r="V86" s="18">
        <f t="shared" si="131"/>
        <v>0</v>
      </c>
      <c r="AD86" s="51">
        <f t="shared" si="91"/>
        <v>0</v>
      </c>
      <c r="AE86" s="31">
        <f t="shared" si="92"/>
        <v>0</v>
      </c>
      <c r="AF86" s="31">
        <f t="shared" si="93"/>
        <v>0</v>
      </c>
      <c r="AG86" s="31">
        <f t="shared" si="94"/>
        <v>0</v>
      </c>
      <c r="AH86" s="31">
        <f t="shared" si="95"/>
        <v>0</v>
      </c>
      <c r="AI86" s="31">
        <f t="shared" si="96"/>
        <v>0</v>
      </c>
      <c r="AJ86" s="52">
        <f t="shared" si="97"/>
        <v>0</v>
      </c>
      <c r="AK86" s="51">
        <f t="shared" si="98"/>
        <v>0</v>
      </c>
      <c r="AL86" s="31">
        <f t="shared" si="99"/>
        <v>0</v>
      </c>
      <c r="AM86" s="31">
        <f t="shared" si="100"/>
        <v>0</v>
      </c>
      <c r="AN86" s="31">
        <f t="shared" si="101"/>
        <v>0</v>
      </c>
      <c r="AO86" s="31">
        <f t="shared" si="102"/>
        <v>0</v>
      </c>
      <c r="AP86" s="31">
        <f t="shared" si="103"/>
        <v>0</v>
      </c>
      <c r="AQ86" s="31">
        <f t="shared" si="104"/>
        <v>0</v>
      </c>
      <c r="AR86" s="31">
        <f t="shared" si="105"/>
        <v>0</v>
      </c>
      <c r="AS86" s="31">
        <f t="shared" si="106"/>
        <v>0</v>
      </c>
      <c r="AT86" s="31">
        <f t="shared" si="107"/>
        <v>0</v>
      </c>
      <c r="AU86" s="31">
        <f t="shared" si="108"/>
        <v>0</v>
      </c>
      <c r="AV86" s="31">
        <f t="shared" si="109"/>
        <v>0</v>
      </c>
      <c r="AW86" s="52">
        <f t="shared" si="110"/>
        <v>0</v>
      </c>
      <c r="AX86" s="56">
        <f t="shared" si="111"/>
        <v>0</v>
      </c>
      <c r="AY86" s="56">
        <f t="shared" si="112"/>
        <v>0</v>
      </c>
      <c r="BA86" s="51">
        <f t="shared" si="113"/>
        <v>0</v>
      </c>
      <c r="BB86" s="52">
        <f t="shared" si="114"/>
        <v>0</v>
      </c>
      <c r="BC86" s="51">
        <f t="shared" si="115"/>
        <v>0</v>
      </c>
      <c r="BD86" s="31">
        <f t="shared" si="116"/>
        <v>0</v>
      </c>
      <c r="BE86" s="31">
        <f t="shared" si="117"/>
        <v>0</v>
      </c>
      <c r="BF86" s="31">
        <f t="shared" si="118"/>
        <v>0</v>
      </c>
      <c r="BG86" s="52">
        <f t="shared" si="119"/>
        <v>0</v>
      </c>
      <c r="BH86" s="51">
        <f t="shared" si="120"/>
        <v>0</v>
      </c>
      <c r="BI86" s="52">
        <f t="shared" si="121"/>
        <v>0</v>
      </c>
      <c r="BJ86" s="51">
        <f t="shared" si="122"/>
        <v>0</v>
      </c>
      <c r="BK86" s="52">
        <f t="shared" si="123"/>
        <v>0</v>
      </c>
      <c r="BL86" s="51">
        <f t="shared" si="124"/>
        <v>0</v>
      </c>
      <c r="BM86" s="31">
        <f t="shared" si="125"/>
        <v>0</v>
      </c>
      <c r="BN86" s="52">
        <f t="shared" si="126"/>
        <v>0</v>
      </c>
      <c r="BO86" s="51">
        <f t="shared" si="127"/>
        <v>0</v>
      </c>
      <c r="BP86" s="31">
        <f t="shared" si="128"/>
        <v>0</v>
      </c>
      <c r="BQ86" s="52">
        <f t="shared" si="129"/>
        <v>0</v>
      </c>
      <c r="BR86" s="52">
        <f t="shared" si="130"/>
        <v>0</v>
      </c>
    </row>
    <row r="87" spans="1:70" ht="40.5" customHeight="1">
      <c r="A87" s="5">
        <v>77</v>
      </c>
      <c r="B87" s="6"/>
      <c r="C87" s="79"/>
      <c r="D87" s="79"/>
      <c r="E87" s="7"/>
      <c r="F87" s="7"/>
      <c r="G87" s="80"/>
      <c r="H87" s="107">
        <f t="shared" si="89"/>
      </c>
      <c r="I87" s="81"/>
      <c r="J87" s="107">
        <f t="shared" si="90"/>
      </c>
      <c r="K87" s="159"/>
      <c r="L87" s="160"/>
      <c r="M87" s="45"/>
      <c r="N87" s="162"/>
      <c r="O87" s="163"/>
      <c r="P87" s="163"/>
      <c r="Q87" s="163"/>
      <c r="R87" s="164"/>
      <c r="S87" s="83"/>
      <c r="T87" s="9"/>
      <c r="U87" s="9">
        <f t="shared" si="132"/>
        <v>0</v>
      </c>
      <c r="V87" s="18">
        <f t="shared" si="131"/>
        <v>0</v>
      </c>
      <c r="AD87" s="51">
        <f t="shared" si="91"/>
        <v>0</v>
      </c>
      <c r="AE87" s="31">
        <f t="shared" si="92"/>
        <v>0</v>
      </c>
      <c r="AF87" s="31">
        <f t="shared" si="93"/>
        <v>0</v>
      </c>
      <c r="AG87" s="31">
        <f t="shared" si="94"/>
        <v>0</v>
      </c>
      <c r="AH87" s="31">
        <f t="shared" si="95"/>
        <v>0</v>
      </c>
      <c r="AI87" s="31">
        <f t="shared" si="96"/>
        <v>0</v>
      </c>
      <c r="AJ87" s="52">
        <f t="shared" si="97"/>
        <v>0</v>
      </c>
      <c r="AK87" s="51">
        <f t="shared" si="98"/>
        <v>0</v>
      </c>
      <c r="AL87" s="31">
        <f t="shared" si="99"/>
        <v>0</v>
      </c>
      <c r="AM87" s="31">
        <f t="shared" si="100"/>
        <v>0</v>
      </c>
      <c r="AN87" s="31">
        <f t="shared" si="101"/>
        <v>0</v>
      </c>
      <c r="AO87" s="31">
        <f t="shared" si="102"/>
        <v>0</v>
      </c>
      <c r="AP87" s="31">
        <f t="shared" si="103"/>
        <v>0</v>
      </c>
      <c r="AQ87" s="31">
        <f t="shared" si="104"/>
        <v>0</v>
      </c>
      <c r="AR87" s="31">
        <f t="shared" si="105"/>
        <v>0</v>
      </c>
      <c r="AS87" s="31">
        <f t="shared" si="106"/>
        <v>0</v>
      </c>
      <c r="AT87" s="31">
        <f t="shared" si="107"/>
        <v>0</v>
      </c>
      <c r="AU87" s="31">
        <f t="shared" si="108"/>
        <v>0</v>
      </c>
      <c r="AV87" s="31">
        <f t="shared" si="109"/>
        <v>0</v>
      </c>
      <c r="AW87" s="52">
        <f t="shared" si="110"/>
        <v>0</v>
      </c>
      <c r="AX87" s="56">
        <f t="shared" si="111"/>
        <v>0</v>
      </c>
      <c r="AY87" s="56">
        <f t="shared" si="112"/>
        <v>0</v>
      </c>
      <c r="BA87" s="51">
        <f t="shared" si="113"/>
        <v>0</v>
      </c>
      <c r="BB87" s="52">
        <f t="shared" si="114"/>
        <v>0</v>
      </c>
      <c r="BC87" s="51">
        <f t="shared" si="115"/>
        <v>0</v>
      </c>
      <c r="BD87" s="31">
        <f t="shared" si="116"/>
        <v>0</v>
      </c>
      <c r="BE87" s="31">
        <f t="shared" si="117"/>
        <v>0</v>
      </c>
      <c r="BF87" s="31">
        <f t="shared" si="118"/>
        <v>0</v>
      </c>
      <c r="BG87" s="52">
        <f t="shared" si="119"/>
        <v>0</v>
      </c>
      <c r="BH87" s="51">
        <f t="shared" si="120"/>
        <v>0</v>
      </c>
      <c r="BI87" s="52">
        <f t="shared" si="121"/>
        <v>0</v>
      </c>
      <c r="BJ87" s="51">
        <f t="shared" si="122"/>
        <v>0</v>
      </c>
      <c r="BK87" s="52">
        <f t="shared" si="123"/>
        <v>0</v>
      </c>
      <c r="BL87" s="51">
        <f t="shared" si="124"/>
        <v>0</v>
      </c>
      <c r="BM87" s="31">
        <f t="shared" si="125"/>
        <v>0</v>
      </c>
      <c r="BN87" s="52">
        <f t="shared" si="126"/>
        <v>0</v>
      </c>
      <c r="BO87" s="51">
        <f t="shared" si="127"/>
        <v>0</v>
      </c>
      <c r="BP87" s="31">
        <f t="shared" si="128"/>
        <v>0</v>
      </c>
      <c r="BQ87" s="52">
        <f t="shared" si="129"/>
        <v>0</v>
      </c>
      <c r="BR87" s="52">
        <f t="shared" si="130"/>
        <v>0</v>
      </c>
    </row>
    <row r="88" spans="1:70" ht="40.5" customHeight="1">
      <c r="A88" s="5">
        <v>78</v>
      </c>
      <c r="B88" s="6"/>
      <c r="C88" s="79"/>
      <c r="D88" s="79"/>
      <c r="E88" s="7"/>
      <c r="F88" s="7"/>
      <c r="G88" s="80"/>
      <c r="H88" s="107">
        <f t="shared" si="89"/>
      </c>
      <c r="I88" s="81"/>
      <c r="J88" s="107">
        <f t="shared" si="90"/>
      </c>
      <c r="K88" s="159"/>
      <c r="L88" s="160"/>
      <c r="M88" s="45"/>
      <c r="N88" s="162"/>
      <c r="O88" s="163"/>
      <c r="P88" s="163"/>
      <c r="Q88" s="163"/>
      <c r="R88" s="164"/>
      <c r="S88" s="83"/>
      <c r="T88" s="9"/>
      <c r="U88" s="9">
        <f t="shared" si="132"/>
        <v>0</v>
      </c>
      <c r="V88" s="18">
        <f t="shared" si="131"/>
        <v>0</v>
      </c>
      <c r="AD88" s="51">
        <f t="shared" si="91"/>
        <v>0</v>
      </c>
      <c r="AE88" s="31">
        <f t="shared" si="92"/>
        <v>0</v>
      </c>
      <c r="AF88" s="31">
        <f t="shared" si="93"/>
        <v>0</v>
      </c>
      <c r="AG88" s="31">
        <f t="shared" si="94"/>
        <v>0</v>
      </c>
      <c r="AH88" s="31">
        <f t="shared" si="95"/>
        <v>0</v>
      </c>
      <c r="AI88" s="31">
        <f t="shared" si="96"/>
        <v>0</v>
      </c>
      <c r="AJ88" s="52">
        <f t="shared" si="97"/>
        <v>0</v>
      </c>
      <c r="AK88" s="51">
        <f t="shared" si="98"/>
        <v>0</v>
      </c>
      <c r="AL88" s="31">
        <f t="shared" si="99"/>
        <v>0</v>
      </c>
      <c r="AM88" s="31">
        <f t="shared" si="100"/>
        <v>0</v>
      </c>
      <c r="AN88" s="31">
        <f t="shared" si="101"/>
        <v>0</v>
      </c>
      <c r="AO88" s="31">
        <f t="shared" si="102"/>
        <v>0</v>
      </c>
      <c r="AP88" s="31">
        <f t="shared" si="103"/>
        <v>0</v>
      </c>
      <c r="AQ88" s="31">
        <f t="shared" si="104"/>
        <v>0</v>
      </c>
      <c r="AR88" s="31">
        <f t="shared" si="105"/>
        <v>0</v>
      </c>
      <c r="AS88" s="31">
        <f t="shared" si="106"/>
        <v>0</v>
      </c>
      <c r="AT88" s="31">
        <f t="shared" si="107"/>
        <v>0</v>
      </c>
      <c r="AU88" s="31">
        <f t="shared" si="108"/>
        <v>0</v>
      </c>
      <c r="AV88" s="31">
        <f t="shared" si="109"/>
        <v>0</v>
      </c>
      <c r="AW88" s="52">
        <f t="shared" si="110"/>
        <v>0</v>
      </c>
      <c r="AX88" s="56">
        <f t="shared" si="111"/>
        <v>0</v>
      </c>
      <c r="AY88" s="56">
        <f t="shared" si="112"/>
        <v>0</v>
      </c>
      <c r="BA88" s="51">
        <f t="shared" si="113"/>
        <v>0</v>
      </c>
      <c r="BB88" s="52">
        <f t="shared" si="114"/>
        <v>0</v>
      </c>
      <c r="BC88" s="51">
        <f t="shared" si="115"/>
        <v>0</v>
      </c>
      <c r="BD88" s="31">
        <f t="shared" si="116"/>
        <v>0</v>
      </c>
      <c r="BE88" s="31">
        <f t="shared" si="117"/>
        <v>0</v>
      </c>
      <c r="BF88" s="31">
        <f t="shared" si="118"/>
        <v>0</v>
      </c>
      <c r="BG88" s="52">
        <f t="shared" si="119"/>
        <v>0</v>
      </c>
      <c r="BH88" s="51">
        <f t="shared" si="120"/>
        <v>0</v>
      </c>
      <c r="BI88" s="52">
        <f t="shared" si="121"/>
        <v>0</v>
      </c>
      <c r="BJ88" s="51">
        <f t="shared" si="122"/>
        <v>0</v>
      </c>
      <c r="BK88" s="52">
        <f t="shared" si="123"/>
        <v>0</v>
      </c>
      <c r="BL88" s="51">
        <f t="shared" si="124"/>
        <v>0</v>
      </c>
      <c r="BM88" s="31">
        <f t="shared" si="125"/>
        <v>0</v>
      </c>
      <c r="BN88" s="52">
        <f t="shared" si="126"/>
        <v>0</v>
      </c>
      <c r="BO88" s="51">
        <f t="shared" si="127"/>
        <v>0</v>
      </c>
      <c r="BP88" s="31">
        <f t="shared" si="128"/>
        <v>0</v>
      </c>
      <c r="BQ88" s="52">
        <f t="shared" si="129"/>
        <v>0</v>
      </c>
      <c r="BR88" s="52">
        <f t="shared" si="130"/>
        <v>0</v>
      </c>
    </row>
    <row r="89" spans="1:70" ht="40.5" customHeight="1">
      <c r="A89" s="5">
        <v>79</v>
      </c>
      <c r="B89" s="6"/>
      <c r="C89" s="79"/>
      <c r="D89" s="79"/>
      <c r="E89" s="7"/>
      <c r="F89" s="7"/>
      <c r="G89" s="80"/>
      <c r="H89" s="107">
        <f t="shared" si="89"/>
      </c>
      <c r="I89" s="81"/>
      <c r="J89" s="107">
        <f t="shared" si="90"/>
      </c>
      <c r="K89" s="159"/>
      <c r="L89" s="160"/>
      <c r="M89" s="45"/>
      <c r="N89" s="162"/>
      <c r="O89" s="163"/>
      <c r="P89" s="163"/>
      <c r="Q89" s="163"/>
      <c r="R89" s="164"/>
      <c r="S89" s="83"/>
      <c r="T89" s="9"/>
      <c r="U89" s="9">
        <f t="shared" si="132"/>
        <v>0</v>
      </c>
      <c r="V89" s="18">
        <f t="shared" si="131"/>
        <v>0</v>
      </c>
      <c r="AD89" s="51">
        <f t="shared" si="91"/>
        <v>0</v>
      </c>
      <c r="AE89" s="31">
        <f t="shared" si="92"/>
        <v>0</v>
      </c>
      <c r="AF89" s="31">
        <f t="shared" si="93"/>
        <v>0</v>
      </c>
      <c r="AG89" s="31">
        <f t="shared" si="94"/>
        <v>0</v>
      </c>
      <c r="AH89" s="31">
        <f t="shared" si="95"/>
        <v>0</v>
      </c>
      <c r="AI89" s="31">
        <f t="shared" si="96"/>
        <v>0</v>
      </c>
      <c r="AJ89" s="52">
        <f t="shared" si="97"/>
        <v>0</v>
      </c>
      <c r="AK89" s="51">
        <f t="shared" si="98"/>
        <v>0</v>
      </c>
      <c r="AL89" s="31">
        <f t="shared" si="99"/>
        <v>0</v>
      </c>
      <c r="AM89" s="31">
        <f t="shared" si="100"/>
        <v>0</v>
      </c>
      <c r="AN89" s="31">
        <f t="shared" si="101"/>
        <v>0</v>
      </c>
      <c r="AO89" s="31">
        <f t="shared" si="102"/>
        <v>0</v>
      </c>
      <c r="AP89" s="31">
        <f t="shared" si="103"/>
        <v>0</v>
      </c>
      <c r="AQ89" s="31">
        <f t="shared" si="104"/>
        <v>0</v>
      </c>
      <c r="AR89" s="31">
        <f t="shared" si="105"/>
        <v>0</v>
      </c>
      <c r="AS89" s="31">
        <f t="shared" si="106"/>
        <v>0</v>
      </c>
      <c r="AT89" s="31">
        <f t="shared" si="107"/>
        <v>0</v>
      </c>
      <c r="AU89" s="31">
        <f t="shared" si="108"/>
        <v>0</v>
      </c>
      <c r="AV89" s="31">
        <f t="shared" si="109"/>
        <v>0</v>
      </c>
      <c r="AW89" s="52">
        <f t="shared" si="110"/>
        <v>0</v>
      </c>
      <c r="AX89" s="56">
        <f t="shared" si="111"/>
        <v>0</v>
      </c>
      <c r="AY89" s="56">
        <f t="shared" si="112"/>
        <v>0</v>
      </c>
      <c r="BA89" s="51">
        <f t="shared" si="113"/>
        <v>0</v>
      </c>
      <c r="BB89" s="52">
        <f t="shared" si="114"/>
        <v>0</v>
      </c>
      <c r="BC89" s="51">
        <f t="shared" si="115"/>
        <v>0</v>
      </c>
      <c r="BD89" s="31">
        <f t="shared" si="116"/>
        <v>0</v>
      </c>
      <c r="BE89" s="31">
        <f t="shared" si="117"/>
        <v>0</v>
      </c>
      <c r="BF89" s="31">
        <f t="shared" si="118"/>
        <v>0</v>
      </c>
      <c r="BG89" s="52">
        <f t="shared" si="119"/>
        <v>0</v>
      </c>
      <c r="BH89" s="51">
        <f t="shared" si="120"/>
        <v>0</v>
      </c>
      <c r="BI89" s="52">
        <f t="shared" si="121"/>
        <v>0</v>
      </c>
      <c r="BJ89" s="51">
        <f t="shared" si="122"/>
        <v>0</v>
      </c>
      <c r="BK89" s="52">
        <f t="shared" si="123"/>
        <v>0</v>
      </c>
      <c r="BL89" s="51">
        <f t="shared" si="124"/>
        <v>0</v>
      </c>
      <c r="BM89" s="31">
        <f t="shared" si="125"/>
        <v>0</v>
      </c>
      <c r="BN89" s="52">
        <f t="shared" si="126"/>
        <v>0</v>
      </c>
      <c r="BO89" s="51">
        <f t="shared" si="127"/>
        <v>0</v>
      </c>
      <c r="BP89" s="31">
        <f t="shared" si="128"/>
        <v>0</v>
      </c>
      <c r="BQ89" s="52">
        <f t="shared" si="129"/>
        <v>0</v>
      </c>
      <c r="BR89" s="52">
        <f t="shared" si="130"/>
        <v>0</v>
      </c>
    </row>
    <row r="90" spans="1:70" ht="40.5" customHeight="1">
      <c r="A90" s="5">
        <v>80</v>
      </c>
      <c r="B90" s="6"/>
      <c r="C90" s="79"/>
      <c r="D90" s="79"/>
      <c r="E90" s="7"/>
      <c r="F90" s="7"/>
      <c r="G90" s="80"/>
      <c r="H90" s="107">
        <f t="shared" si="89"/>
      </c>
      <c r="I90" s="81"/>
      <c r="J90" s="107">
        <f t="shared" si="90"/>
      </c>
      <c r="K90" s="159"/>
      <c r="L90" s="160"/>
      <c r="M90" s="45"/>
      <c r="N90" s="162"/>
      <c r="O90" s="163"/>
      <c r="P90" s="163"/>
      <c r="Q90" s="163"/>
      <c r="R90" s="164"/>
      <c r="S90" s="83"/>
      <c r="T90" s="9"/>
      <c r="U90" s="9">
        <f t="shared" si="132"/>
        <v>0</v>
      </c>
      <c r="V90" s="18">
        <f t="shared" si="131"/>
        <v>0</v>
      </c>
      <c r="AD90" s="51">
        <f t="shared" si="91"/>
        <v>0</v>
      </c>
      <c r="AE90" s="31">
        <f t="shared" si="92"/>
        <v>0</v>
      </c>
      <c r="AF90" s="31">
        <f t="shared" si="93"/>
        <v>0</v>
      </c>
      <c r="AG90" s="31">
        <f t="shared" si="94"/>
        <v>0</v>
      </c>
      <c r="AH90" s="31">
        <f t="shared" si="95"/>
        <v>0</v>
      </c>
      <c r="AI90" s="31">
        <f t="shared" si="96"/>
        <v>0</v>
      </c>
      <c r="AJ90" s="52">
        <f t="shared" si="97"/>
        <v>0</v>
      </c>
      <c r="AK90" s="51">
        <f t="shared" si="98"/>
        <v>0</v>
      </c>
      <c r="AL90" s="31">
        <f t="shared" si="99"/>
        <v>0</v>
      </c>
      <c r="AM90" s="31">
        <f t="shared" si="100"/>
        <v>0</v>
      </c>
      <c r="AN90" s="31">
        <f t="shared" si="101"/>
        <v>0</v>
      </c>
      <c r="AO90" s="31">
        <f t="shared" si="102"/>
        <v>0</v>
      </c>
      <c r="AP90" s="31">
        <f t="shared" si="103"/>
        <v>0</v>
      </c>
      <c r="AQ90" s="31">
        <f t="shared" si="104"/>
        <v>0</v>
      </c>
      <c r="AR90" s="31">
        <f t="shared" si="105"/>
        <v>0</v>
      </c>
      <c r="AS90" s="31">
        <f t="shared" si="106"/>
        <v>0</v>
      </c>
      <c r="AT90" s="31">
        <f t="shared" si="107"/>
        <v>0</v>
      </c>
      <c r="AU90" s="31">
        <f t="shared" si="108"/>
        <v>0</v>
      </c>
      <c r="AV90" s="31">
        <f t="shared" si="109"/>
        <v>0</v>
      </c>
      <c r="AW90" s="52">
        <f t="shared" si="110"/>
        <v>0</v>
      </c>
      <c r="AX90" s="56">
        <f t="shared" si="111"/>
        <v>0</v>
      </c>
      <c r="AY90" s="56">
        <f t="shared" si="112"/>
        <v>0</v>
      </c>
      <c r="BA90" s="51">
        <f t="shared" si="113"/>
        <v>0</v>
      </c>
      <c r="BB90" s="52">
        <f t="shared" si="114"/>
        <v>0</v>
      </c>
      <c r="BC90" s="51">
        <f t="shared" si="115"/>
        <v>0</v>
      </c>
      <c r="BD90" s="31">
        <f t="shared" si="116"/>
        <v>0</v>
      </c>
      <c r="BE90" s="31">
        <f t="shared" si="117"/>
        <v>0</v>
      </c>
      <c r="BF90" s="31">
        <f t="shared" si="118"/>
        <v>0</v>
      </c>
      <c r="BG90" s="52">
        <f t="shared" si="119"/>
        <v>0</v>
      </c>
      <c r="BH90" s="51">
        <f t="shared" si="120"/>
        <v>0</v>
      </c>
      <c r="BI90" s="52">
        <f t="shared" si="121"/>
        <v>0</v>
      </c>
      <c r="BJ90" s="51">
        <f t="shared" si="122"/>
        <v>0</v>
      </c>
      <c r="BK90" s="52">
        <f t="shared" si="123"/>
        <v>0</v>
      </c>
      <c r="BL90" s="51">
        <f t="shared" si="124"/>
        <v>0</v>
      </c>
      <c r="BM90" s="31">
        <f t="shared" si="125"/>
        <v>0</v>
      </c>
      <c r="BN90" s="52">
        <f t="shared" si="126"/>
        <v>0</v>
      </c>
      <c r="BO90" s="51">
        <f t="shared" si="127"/>
        <v>0</v>
      </c>
      <c r="BP90" s="31">
        <f t="shared" si="128"/>
        <v>0</v>
      </c>
      <c r="BQ90" s="52">
        <f t="shared" si="129"/>
        <v>0</v>
      </c>
      <c r="BR90" s="52">
        <f t="shared" si="130"/>
        <v>0</v>
      </c>
    </row>
    <row r="91" spans="1:70" ht="40.5" customHeight="1">
      <c r="A91" s="5">
        <v>81</v>
      </c>
      <c r="B91" s="6"/>
      <c r="C91" s="79"/>
      <c r="D91" s="79"/>
      <c r="E91" s="7"/>
      <c r="F91" s="7"/>
      <c r="G91" s="80"/>
      <c r="H91" s="107">
        <f t="shared" si="89"/>
      </c>
      <c r="I91" s="81"/>
      <c r="J91" s="107">
        <f t="shared" si="90"/>
      </c>
      <c r="K91" s="159"/>
      <c r="L91" s="160"/>
      <c r="M91" s="45"/>
      <c r="N91" s="162"/>
      <c r="O91" s="163"/>
      <c r="P91" s="163"/>
      <c r="Q91" s="163"/>
      <c r="R91" s="164"/>
      <c r="S91" s="83"/>
      <c r="T91" s="9"/>
      <c r="U91" s="9">
        <f t="shared" si="132"/>
        <v>0</v>
      </c>
      <c r="V91" s="18">
        <f t="shared" si="131"/>
        <v>0</v>
      </c>
      <c r="AD91" s="51">
        <f t="shared" si="91"/>
        <v>0</v>
      </c>
      <c r="AE91" s="31">
        <f t="shared" si="92"/>
        <v>0</v>
      </c>
      <c r="AF91" s="31">
        <f t="shared" si="93"/>
        <v>0</v>
      </c>
      <c r="AG91" s="31">
        <f t="shared" si="94"/>
        <v>0</v>
      </c>
      <c r="AH91" s="31">
        <f t="shared" si="95"/>
        <v>0</v>
      </c>
      <c r="AI91" s="31">
        <f t="shared" si="96"/>
        <v>0</v>
      </c>
      <c r="AJ91" s="52">
        <f t="shared" si="97"/>
        <v>0</v>
      </c>
      <c r="AK91" s="51">
        <f t="shared" si="98"/>
        <v>0</v>
      </c>
      <c r="AL91" s="31">
        <f t="shared" si="99"/>
        <v>0</v>
      </c>
      <c r="AM91" s="31">
        <f t="shared" si="100"/>
        <v>0</v>
      </c>
      <c r="AN91" s="31">
        <f t="shared" si="101"/>
        <v>0</v>
      </c>
      <c r="AO91" s="31">
        <f t="shared" si="102"/>
        <v>0</v>
      </c>
      <c r="AP91" s="31">
        <f t="shared" si="103"/>
        <v>0</v>
      </c>
      <c r="AQ91" s="31">
        <f t="shared" si="104"/>
        <v>0</v>
      </c>
      <c r="AR91" s="31">
        <f t="shared" si="105"/>
        <v>0</v>
      </c>
      <c r="AS91" s="31">
        <f t="shared" si="106"/>
        <v>0</v>
      </c>
      <c r="AT91" s="31">
        <f t="shared" si="107"/>
        <v>0</v>
      </c>
      <c r="AU91" s="31">
        <f t="shared" si="108"/>
        <v>0</v>
      </c>
      <c r="AV91" s="31">
        <f t="shared" si="109"/>
        <v>0</v>
      </c>
      <c r="AW91" s="52">
        <f t="shared" si="110"/>
        <v>0</v>
      </c>
      <c r="AX91" s="56">
        <f t="shared" si="111"/>
        <v>0</v>
      </c>
      <c r="AY91" s="56">
        <f t="shared" si="112"/>
        <v>0</v>
      </c>
      <c r="BA91" s="51">
        <f t="shared" si="113"/>
        <v>0</v>
      </c>
      <c r="BB91" s="52">
        <f t="shared" si="114"/>
        <v>0</v>
      </c>
      <c r="BC91" s="51">
        <f t="shared" si="115"/>
        <v>0</v>
      </c>
      <c r="BD91" s="31">
        <f t="shared" si="116"/>
        <v>0</v>
      </c>
      <c r="BE91" s="31">
        <f t="shared" si="117"/>
        <v>0</v>
      </c>
      <c r="BF91" s="31">
        <f t="shared" si="118"/>
        <v>0</v>
      </c>
      <c r="BG91" s="52">
        <f t="shared" si="119"/>
        <v>0</v>
      </c>
      <c r="BH91" s="51">
        <f t="shared" si="120"/>
        <v>0</v>
      </c>
      <c r="BI91" s="52">
        <f t="shared" si="121"/>
        <v>0</v>
      </c>
      <c r="BJ91" s="51">
        <f t="shared" si="122"/>
        <v>0</v>
      </c>
      <c r="BK91" s="52">
        <f t="shared" si="123"/>
        <v>0</v>
      </c>
      <c r="BL91" s="51">
        <f t="shared" si="124"/>
        <v>0</v>
      </c>
      <c r="BM91" s="31">
        <f t="shared" si="125"/>
        <v>0</v>
      </c>
      <c r="BN91" s="52">
        <f t="shared" si="126"/>
        <v>0</v>
      </c>
      <c r="BO91" s="51">
        <f t="shared" si="127"/>
        <v>0</v>
      </c>
      <c r="BP91" s="31">
        <f t="shared" si="128"/>
        <v>0</v>
      </c>
      <c r="BQ91" s="52">
        <f t="shared" si="129"/>
        <v>0</v>
      </c>
      <c r="BR91" s="52">
        <f t="shared" si="130"/>
        <v>0</v>
      </c>
    </row>
    <row r="92" spans="1:70" ht="40.5" customHeight="1">
      <c r="A92" s="5">
        <v>82</v>
      </c>
      <c r="B92" s="6"/>
      <c r="C92" s="79"/>
      <c r="D92" s="79"/>
      <c r="E92" s="7"/>
      <c r="F92" s="7"/>
      <c r="G92" s="80"/>
      <c r="H92" s="107">
        <f t="shared" si="89"/>
      </c>
      <c r="I92" s="81"/>
      <c r="J92" s="107">
        <f t="shared" si="90"/>
      </c>
      <c r="K92" s="159"/>
      <c r="L92" s="160"/>
      <c r="M92" s="45"/>
      <c r="N92" s="162"/>
      <c r="O92" s="163"/>
      <c r="P92" s="163"/>
      <c r="Q92" s="163"/>
      <c r="R92" s="164"/>
      <c r="S92" s="83"/>
      <c r="T92" s="9"/>
      <c r="U92" s="9">
        <f t="shared" si="132"/>
        <v>0</v>
      </c>
      <c r="V92" s="18">
        <f t="shared" si="131"/>
        <v>0</v>
      </c>
      <c r="AD92" s="51">
        <f t="shared" si="91"/>
        <v>0</v>
      </c>
      <c r="AE92" s="31">
        <f t="shared" si="92"/>
        <v>0</v>
      </c>
      <c r="AF92" s="31">
        <f t="shared" si="93"/>
        <v>0</v>
      </c>
      <c r="AG92" s="31">
        <f t="shared" si="94"/>
        <v>0</v>
      </c>
      <c r="AH92" s="31">
        <f t="shared" si="95"/>
        <v>0</v>
      </c>
      <c r="AI92" s="31">
        <f t="shared" si="96"/>
        <v>0</v>
      </c>
      <c r="AJ92" s="52">
        <f t="shared" si="97"/>
        <v>0</v>
      </c>
      <c r="AK92" s="51">
        <f t="shared" si="98"/>
        <v>0</v>
      </c>
      <c r="AL92" s="31">
        <f t="shared" si="99"/>
        <v>0</v>
      </c>
      <c r="AM92" s="31">
        <f t="shared" si="100"/>
        <v>0</v>
      </c>
      <c r="AN92" s="31">
        <f t="shared" si="101"/>
        <v>0</v>
      </c>
      <c r="AO92" s="31">
        <f t="shared" si="102"/>
        <v>0</v>
      </c>
      <c r="AP92" s="31">
        <f t="shared" si="103"/>
        <v>0</v>
      </c>
      <c r="AQ92" s="31">
        <f t="shared" si="104"/>
        <v>0</v>
      </c>
      <c r="AR92" s="31">
        <f t="shared" si="105"/>
        <v>0</v>
      </c>
      <c r="AS92" s="31">
        <f t="shared" si="106"/>
        <v>0</v>
      </c>
      <c r="AT92" s="31">
        <f t="shared" si="107"/>
        <v>0</v>
      </c>
      <c r="AU92" s="31">
        <f t="shared" si="108"/>
        <v>0</v>
      </c>
      <c r="AV92" s="31">
        <f t="shared" si="109"/>
        <v>0</v>
      </c>
      <c r="AW92" s="52">
        <f t="shared" si="110"/>
        <v>0</v>
      </c>
      <c r="AX92" s="56">
        <f t="shared" si="111"/>
        <v>0</v>
      </c>
      <c r="AY92" s="56">
        <f t="shared" si="112"/>
        <v>0</v>
      </c>
      <c r="BA92" s="51">
        <f t="shared" si="113"/>
        <v>0</v>
      </c>
      <c r="BB92" s="52">
        <f t="shared" si="114"/>
        <v>0</v>
      </c>
      <c r="BC92" s="51">
        <f t="shared" si="115"/>
        <v>0</v>
      </c>
      <c r="BD92" s="31">
        <f t="shared" si="116"/>
        <v>0</v>
      </c>
      <c r="BE92" s="31">
        <f t="shared" si="117"/>
        <v>0</v>
      </c>
      <c r="BF92" s="31">
        <f t="shared" si="118"/>
        <v>0</v>
      </c>
      <c r="BG92" s="52">
        <f t="shared" si="119"/>
        <v>0</v>
      </c>
      <c r="BH92" s="51">
        <f t="shared" si="120"/>
        <v>0</v>
      </c>
      <c r="BI92" s="52">
        <f t="shared" si="121"/>
        <v>0</v>
      </c>
      <c r="BJ92" s="51">
        <f t="shared" si="122"/>
        <v>0</v>
      </c>
      <c r="BK92" s="52">
        <f t="shared" si="123"/>
        <v>0</v>
      </c>
      <c r="BL92" s="51">
        <f t="shared" si="124"/>
        <v>0</v>
      </c>
      <c r="BM92" s="31">
        <f t="shared" si="125"/>
        <v>0</v>
      </c>
      <c r="BN92" s="52">
        <f t="shared" si="126"/>
        <v>0</v>
      </c>
      <c r="BO92" s="51">
        <f t="shared" si="127"/>
        <v>0</v>
      </c>
      <c r="BP92" s="31">
        <f t="shared" si="128"/>
        <v>0</v>
      </c>
      <c r="BQ92" s="52">
        <f t="shared" si="129"/>
        <v>0</v>
      </c>
      <c r="BR92" s="52">
        <f t="shared" si="130"/>
        <v>0</v>
      </c>
    </row>
    <row r="93" spans="1:70" ht="40.5" customHeight="1">
      <c r="A93" s="5">
        <v>83</v>
      </c>
      <c r="B93" s="6"/>
      <c r="C93" s="79"/>
      <c r="D93" s="79"/>
      <c r="E93" s="7"/>
      <c r="F93" s="7"/>
      <c r="G93" s="80"/>
      <c r="H93" s="107">
        <f t="shared" si="89"/>
      </c>
      <c r="I93" s="81"/>
      <c r="J93" s="107">
        <f t="shared" si="90"/>
      </c>
      <c r="K93" s="159"/>
      <c r="L93" s="160"/>
      <c r="M93" s="45"/>
      <c r="N93" s="162"/>
      <c r="O93" s="163"/>
      <c r="P93" s="163"/>
      <c r="Q93" s="163"/>
      <c r="R93" s="164"/>
      <c r="S93" s="83"/>
      <c r="T93" s="9"/>
      <c r="U93" s="9">
        <f t="shared" si="132"/>
        <v>0</v>
      </c>
      <c r="V93" s="18">
        <f t="shared" si="131"/>
        <v>0</v>
      </c>
      <c r="AD93" s="51">
        <f t="shared" si="91"/>
        <v>0</v>
      </c>
      <c r="AE93" s="31">
        <f t="shared" si="92"/>
        <v>0</v>
      </c>
      <c r="AF93" s="31">
        <f t="shared" si="93"/>
        <v>0</v>
      </c>
      <c r="AG93" s="31">
        <f t="shared" si="94"/>
        <v>0</v>
      </c>
      <c r="AH93" s="31">
        <f t="shared" si="95"/>
        <v>0</v>
      </c>
      <c r="AI93" s="31">
        <f t="shared" si="96"/>
        <v>0</v>
      </c>
      <c r="AJ93" s="52">
        <f t="shared" si="97"/>
        <v>0</v>
      </c>
      <c r="AK93" s="51">
        <f t="shared" si="98"/>
        <v>0</v>
      </c>
      <c r="AL93" s="31">
        <f t="shared" si="99"/>
        <v>0</v>
      </c>
      <c r="AM93" s="31">
        <f t="shared" si="100"/>
        <v>0</v>
      </c>
      <c r="AN93" s="31">
        <f t="shared" si="101"/>
        <v>0</v>
      </c>
      <c r="AO93" s="31">
        <f t="shared" si="102"/>
        <v>0</v>
      </c>
      <c r="AP93" s="31">
        <f t="shared" si="103"/>
        <v>0</v>
      </c>
      <c r="AQ93" s="31">
        <f t="shared" si="104"/>
        <v>0</v>
      </c>
      <c r="AR93" s="31">
        <f t="shared" si="105"/>
        <v>0</v>
      </c>
      <c r="AS93" s="31">
        <f t="shared" si="106"/>
        <v>0</v>
      </c>
      <c r="AT93" s="31">
        <f t="shared" si="107"/>
        <v>0</v>
      </c>
      <c r="AU93" s="31">
        <f t="shared" si="108"/>
        <v>0</v>
      </c>
      <c r="AV93" s="31">
        <f t="shared" si="109"/>
        <v>0</v>
      </c>
      <c r="AW93" s="52">
        <f t="shared" si="110"/>
        <v>0</v>
      </c>
      <c r="AX93" s="56">
        <f t="shared" si="111"/>
        <v>0</v>
      </c>
      <c r="AY93" s="56">
        <f t="shared" si="112"/>
        <v>0</v>
      </c>
      <c r="BA93" s="51">
        <f t="shared" si="113"/>
        <v>0</v>
      </c>
      <c r="BB93" s="52">
        <f t="shared" si="114"/>
        <v>0</v>
      </c>
      <c r="BC93" s="51">
        <f t="shared" si="115"/>
        <v>0</v>
      </c>
      <c r="BD93" s="31">
        <f t="shared" si="116"/>
        <v>0</v>
      </c>
      <c r="BE93" s="31">
        <f t="shared" si="117"/>
        <v>0</v>
      </c>
      <c r="BF93" s="31">
        <f t="shared" si="118"/>
        <v>0</v>
      </c>
      <c r="BG93" s="52">
        <f t="shared" si="119"/>
        <v>0</v>
      </c>
      <c r="BH93" s="51">
        <f t="shared" si="120"/>
        <v>0</v>
      </c>
      <c r="BI93" s="52">
        <f t="shared" si="121"/>
        <v>0</v>
      </c>
      <c r="BJ93" s="51">
        <f t="shared" si="122"/>
        <v>0</v>
      </c>
      <c r="BK93" s="52">
        <f t="shared" si="123"/>
        <v>0</v>
      </c>
      <c r="BL93" s="51">
        <f t="shared" si="124"/>
        <v>0</v>
      </c>
      <c r="BM93" s="31">
        <f t="shared" si="125"/>
        <v>0</v>
      </c>
      <c r="BN93" s="52">
        <f t="shared" si="126"/>
        <v>0</v>
      </c>
      <c r="BO93" s="51">
        <f t="shared" si="127"/>
        <v>0</v>
      </c>
      <c r="BP93" s="31">
        <f t="shared" si="128"/>
        <v>0</v>
      </c>
      <c r="BQ93" s="52">
        <f t="shared" si="129"/>
        <v>0</v>
      </c>
      <c r="BR93" s="52">
        <f t="shared" si="130"/>
        <v>0</v>
      </c>
    </row>
    <row r="94" spans="1:70" ht="40.5" customHeight="1">
      <c r="A94" s="5">
        <v>84</v>
      </c>
      <c r="B94" s="6"/>
      <c r="C94" s="79"/>
      <c r="D94" s="79"/>
      <c r="E94" s="7"/>
      <c r="F94" s="7"/>
      <c r="G94" s="80"/>
      <c r="H94" s="107">
        <f t="shared" si="89"/>
      </c>
      <c r="I94" s="81"/>
      <c r="J94" s="107">
        <f t="shared" si="90"/>
      </c>
      <c r="K94" s="159"/>
      <c r="L94" s="160"/>
      <c r="M94" s="45"/>
      <c r="N94" s="162"/>
      <c r="O94" s="163"/>
      <c r="P94" s="163"/>
      <c r="Q94" s="163"/>
      <c r="R94" s="164"/>
      <c r="S94" s="83"/>
      <c r="T94" s="9"/>
      <c r="U94" s="9">
        <f t="shared" si="132"/>
        <v>0</v>
      </c>
      <c r="V94" s="18">
        <f t="shared" si="131"/>
        <v>0</v>
      </c>
      <c r="AD94" s="51">
        <f t="shared" si="91"/>
        <v>0</v>
      </c>
      <c r="AE94" s="31">
        <f t="shared" si="92"/>
        <v>0</v>
      </c>
      <c r="AF94" s="31">
        <f t="shared" si="93"/>
        <v>0</v>
      </c>
      <c r="AG94" s="31">
        <f t="shared" si="94"/>
        <v>0</v>
      </c>
      <c r="AH94" s="31">
        <f t="shared" si="95"/>
        <v>0</v>
      </c>
      <c r="AI94" s="31">
        <f t="shared" si="96"/>
        <v>0</v>
      </c>
      <c r="AJ94" s="52">
        <f t="shared" si="97"/>
        <v>0</v>
      </c>
      <c r="AK94" s="51">
        <f t="shared" si="98"/>
        <v>0</v>
      </c>
      <c r="AL94" s="31">
        <f t="shared" si="99"/>
        <v>0</v>
      </c>
      <c r="AM94" s="31">
        <f t="shared" si="100"/>
        <v>0</v>
      </c>
      <c r="AN94" s="31">
        <f t="shared" si="101"/>
        <v>0</v>
      </c>
      <c r="AO94" s="31">
        <f t="shared" si="102"/>
        <v>0</v>
      </c>
      <c r="AP94" s="31">
        <f t="shared" si="103"/>
        <v>0</v>
      </c>
      <c r="AQ94" s="31">
        <f t="shared" si="104"/>
        <v>0</v>
      </c>
      <c r="AR94" s="31">
        <f t="shared" si="105"/>
        <v>0</v>
      </c>
      <c r="AS94" s="31">
        <f t="shared" si="106"/>
        <v>0</v>
      </c>
      <c r="AT94" s="31">
        <f t="shared" si="107"/>
        <v>0</v>
      </c>
      <c r="AU94" s="31">
        <f t="shared" si="108"/>
        <v>0</v>
      </c>
      <c r="AV94" s="31">
        <f t="shared" si="109"/>
        <v>0</v>
      </c>
      <c r="AW94" s="52">
        <f t="shared" si="110"/>
        <v>0</v>
      </c>
      <c r="AX94" s="56">
        <f t="shared" si="111"/>
        <v>0</v>
      </c>
      <c r="AY94" s="56">
        <f t="shared" si="112"/>
        <v>0</v>
      </c>
      <c r="BA94" s="51">
        <f t="shared" si="113"/>
        <v>0</v>
      </c>
      <c r="BB94" s="52">
        <f t="shared" si="114"/>
        <v>0</v>
      </c>
      <c r="BC94" s="51">
        <f t="shared" si="115"/>
        <v>0</v>
      </c>
      <c r="BD94" s="31">
        <f t="shared" si="116"/>
        <v>0</v>
      </c>
      <c r="BE94" s="31">
        <f t="shared" si="117"/>
        <v>0</v>
      </c>
      <c r="BF94" s="31">
        <f t="shared" si="118"/>
        <v>0</v>
      </c>
      <c r="BG94" s="52">
        <f t="shared" si="119"/>
        <v>0</v>
      </c>
      <c r="BH94" s="51">
        <f t="shared" si="120"/>
        <v>0</v>
      </c>
      <c r="BI94" s="52">
        <f t="shared" si="121"/>
        <v>0</v>
      </c>
      <c r="BJ94" s="51">
        <f t="shared" si="122"/>
        <v>0</v>
      </c>
      <c r="BK94" s="52">
        <f t="shared" si="123"/>
        <v>0</v>
      </c>
      <c r="BL94" s="51">
        <f t="shared" si="124"/>
        <v>0</v>
      </c>
      <c r="BM94" s="31">
        <f t="shared" si="125"/>
        <v>0</v>
      </c>
      <c r="BN94" s="52">
        <f t="shared" si="126"/>
        <v>0</v>
      </c>
      <c r="BO94" s="51">
        <f t="shared" si="127"/>
        <v>0</v>
      </c>
      <c r="BP94" s="31">
        <f t="shared" si="128"/>
        <v>0</v>
      </c>
      <c r="BQ94" s="52">
        <f t="shared" si="129"/>
        <v>0</v>
      </c>
      <c r="BR94" s="52">
        <f t="shared" si="130"/>
        <v>0</v>
      </c>
    </row>
    <row r="95" spans="1:70" ht="40.5" customHeight="1">
      <c r="A95" s="5">
        <v>85</v>
      </c>
      <c r="B95" s="6"/>
      <c r="C95" s="79"/>
      <c r="D95" s="79"/>
      <c r="E95" s="7"/>
      <c r="F95" s="7"/>
      <c r="G95" s="80"/>
      <c r="H95" s="107">
        <f t="shared" si="89"/>
      </c>
      <c r="I95" s="81"/>
      <c r="J95" s="107">
        <f t="shared" si="90"/>
      </c>
      <c r="K95" s="159"/>
      <c r="L95" s="160"/>
      <c r="M95" s="45"/>
      <c r="N95" s="162"/>
      <c r="O95" s="163"/>
      <c r="P95" s="163"/>
      <c r="Q95" s="163"/>
      <c r="R95" s="164"/>
      <c r="S95" s="83"/>
      <c r="T95" s="9"/>
      <c r="U95" s="9">
        <f t="shared" si="132"/>
        <v>0</v>
      </c>
      <c r="V95" s="18">
        <f t="shared" si="131"/>
        <v>0</v>
      </c>
      <c r="AD95" s="51">
        <f t="shared" si="91"/>
        <v>0</v>
      </c>
      <c r="AE95" s="31">
        <f t="shared" si="92"/>
        <v>0</v>
      </c>
      <c r="AF95" s="31">
        <f t="shared" si="93"/>
        <v>0</v>
      </c>
      <c r="AG95" s="31">
        <f t="shared" si="94"/>
        <v>0</v>
      </c>
      <c r="AH95" s="31">
        <f t="shared" si="95"/>
        <v>0</v>
      </c>
      <c r="AI95" s="31">
        <f t="shared" si="96"/>
        <v>0</v>
      </c>
      <c r="AJ95" s="52">
        <f t="shared" si="97"/>
        <v>0</v>
      </c>
      <c r="AK95" s="51">
        <f t="shared" si="98"/>
        <v>0</v>
      </c>
      <c r="AL95" s="31">
        <f t="shared" si="99"/>
        <v>0</v>
      </c>
      <c r="AM95" s="31">
        <f t="shared" si="100"/>
        <v>0</v>
      </c>
      <c r="AN95" s="31">
        <f t="shared" si="101"/>
        <v>0</v>
      </c>
      <c r="AO95" s="31">
        <f t="shared" si="102"/>
        <v>0</v>
      </c>
      <c r="AP95" s="31">
        <f t="shared" si="103"/>
        <v>0</v>
      </c>
      <c r="AQ95" s="31">
        <f t="shared" si="104"/>
        <v>0</v>
      </c>
      <c r="AR95" s="31">
        <f t="shared" si="105"/>
        <v>0</v>
      </c>
      <c r="AS95" s="31">
        <f t="shared" si="106"/>
        <v>0</v>
      </c>
      <c r="AT95" s="31">
        <f t="shared" si="107"/>
        <v>0</v>
      </c>
      <c r="AU95" s="31">
        <f t="shared" si="108"/>
        <v>0</v>
      </c>
      <c r="AV95" s="31">
        <f t="shared" si="109"/>
        <v>0</v>
      </c>
      <c r="AW95" s="52">
        <f t="shared" si="110"/>
        <v>0</v>
      </c>
      <c r="AX95" s="56">
        <f t="shared" si="111"/>
        <v>0</v>
      </c>
      <c r="AY95" s="56">
        <f t="shared" si="112"/>
        <v>0</v>
      </c>
      <c r="BA95" s="51">
        <f t="shared" si="113"/>
        <v>0</v>
      </c>
      <c r="BB95" s="52">
        <f t="shared" si="114"/>
        <v>0</v>
      </c>
      <c r="BC95" s="51">
        <f t="shared" si="115"/>
        <v>0</v>
      </c>
      <c r="BD95" s="31">
        <f t="shared" si="116"/>
        <v>0</v>
      </c>
      <c r="BE95" s="31">
        <f t="shared" si="117"/>
        <v>0</v>
      </c>
      <c r="BF95" s="31">
        <f t="shared" si="118"/>
        <v>0</v>
      </c>
      <c r="BG95" s="52">
        <f t="shared" si="119"/>
        <v>0</v>
      </c>
      <c r="BH95" s="51">
        <f t="shared" si="120"/>
        <v>0</v>
      </c>
      <c r="BI95" s="52">
        <f t="shared" si="121"/>
        <v>0</v>
      </c>
      <c r="BJ95" s="51">
        <f t="shared" si="122"/>
        <v>0</v>
      </c>
      <c r="BK95" s="52">
        <f t="shared" si="123"/>
        <v>0</v>
      </c>
      <c r="BL95" s="51">
        <f t="shared" si="124"/>
        <v>0</v>
      </c>
      <c r="BM95" s="31">
        <f t="shared" si="125"/>
        <v>0</v>
      </c>
      <c r="BN95" s="52">
        <f t="shared" si="126"/>
        <v>0</v>
      </c>
      <c r="BO95" s="51">
        <f t="shared" si="127"/>
        <v>0</v>
      </c>
      <c r="BP95" s="31">
        <f t="shared" si="128"/>
        <v>0</v>
      </c>
      <c r="BQ95" s="52">
        <f t="shared" si="129"/>
        <v>0</v>
      </c>
      <c r="BR95" s="52">
        <f t="shared" si="130"/>
        <v>0</v>
      </c>
    </row>
    <row r="96" spans="1:70" ht="40.5" customHeight="1">
      <c r="A96" s="5">
        <v>86</v>
      </c>
      <c r="B96" s="6"/>
      <c r="C96" s="79"/>
      <c r="D96" s="79"/>
      <c r="E96" s="7"/>
      <c r="F96" s="7"/>
      <c r="G96" s="80"/>
      <c r="H96" s="107">
        <f t="shared" si="89"/>
      </c>
      <c r="I96" s="81"/>
      <c r="J96" s="107">
        <f t="shared" si="90"/>
      </c>
      <c r="K96" s="159"/>
      <c r="L96" s="160"/>
      <c r="M96" s="45"/>
      <c r="N96" s="162"/>
      <c r="O96" s="163"/>
      <c r="P96" s="163"/>
      <c r="Q96" s="163"/>
      <c r="R96" s="164"/>
      <c r="S96" s="83"/>
      <c r="T96" s="9"/>
      <c r="U96" s="9">
        <f t="shared" si="132"/>
        <v>0</v>
      </c>
      <c r="V96" s="18">
        <f t="shared" si="131"/>
        <v>0</v>
      </c>
      <c r="AD96" s="51">
        <f t="shared" si="91"/>
        <v>0</v>
      </c>
      <c r="AE96" s="31">
        <f t="shared" si="92"/>
        <v>0</v>
      </c>
      <c r="AF96" s="31">
        <f t="shared" si="93"/>
        <v>0</v>
      </c>
      <c r="AG96" s="31">
        <f t="shared" si="94"/>
        <v>0</v>
      </c>
      <c r="AH96" s="31">
        <f t="shared" si="95"/>
        <v>0</v>
      </c>
      <c r="AI96" s="31">
        <f t="shared" si="96"/>
        <v>0</v>
      </c>
      <c r="AJ96" s="52">
        <f t="shared" si="97"/>
        <v>0</v>
      </c>
      <c r="AK96" s="51">
        <f t="shared" si="98"/>
        <v>0</v>
      </c>
      <c r="AL96" s="31">
        <f t="shared" si="99"/>
        <v>0</v>
      </c>
      <c r="AM96" s="31">
        <f t="shared" si="100"/>
        <v>0</v>
      </c>
      <c r="AN96" s="31">
        <f t="shared" si="101"/>
        <v>0</v>
      </c>
      <c r="AO96" s="31">
        <f t="shared" si="102"/>
        <v>0</v>
      </c>
      <c r="AP96" s="31">
        <f t="shared" si="103"/>
        <v>0</v>
      </c>
      <c r="AQ96" s="31">
        <f t="shared" si="104"/>
        <v>0</v>
      </c>
      <c r="AR96" s="31">
        <f t="shared" si="105"/>
        <v>0</v>
      </c>
      <c r="AS96" s="31">
        <f t="shared" si="106"/>
        <v>0</v>
      </c>
      <c r="AT96" s="31">
        <f t="shared" si="107"/>
        <v>0</v>
      </c>
      <c r="AU96" s="31">
        <f t="shared" si="108"/>
        <v>0</v>
      </c>
      <c r="AV96" s="31">
        <f t="shared" si="109"/>
        <v>0</v>
      </c>
      <c r="AW96" s="52">
        <f t="shared" si="110"/>
        <v>0</v>
      </c>
      <c r="AX96" s="56">
        <f t="shared" si="111"/>
        <v>0</v>
      </c>
      <c r="AY96" s="56">
        <f t="shared" si="112"/>
        <v>0</v>
      </c>
      <c r="BA96" s="51">
        <f t="shared" si="113"/>
        <v>0</v>
      </c>
      <c r="BB96" s="52">
        <f t="shared" si="114"/>
        <v>0</v>
      </c>
      <c r="BC96" s="51">
        <f t="shared" si="115"/>
        <v>0</v>
      </c>
      <c r="BD96" s="31">
        <f t="shared" si="116"/>
        <v>0</v>
      </c>
      <c r="BE96" s="31">
        <f t="shared" si="117"/>
        <v>0</v>
      </c>
      <c r="BF96" s="31">
        <f t="shared" si="118"/>
        <v>0</v>
      </c>
      <c r="BG96" s="52">
        <f t="shared" si="119"/>
        <v>0</v>
      </c>
      <c r="BH96" s="51">
        <f t="shared" si="120"/>
        <v>0</v>
      </c>
      <c r="BI96" s="52">
        <f t="shared" si="121"/>
        <v>0</v>
      </c>
      <c r="BJ96" s="51">
        <f t="shared" si="122"/>
        <v>0</v>
      </c>
      <c r="BK96" s="52">
        <f t="shared" si="123"/>
        <v>0</v>
      </c>
      <c r="BL96" s="51">
        <f t="shared" si="124"/>
        <v>0</v>
      </c>
      <c r="BM96" s="31">
        <f t="shared" si="125"/>
        <v>0</v>
      </c>
      <c r="BN96" s="52">
        <f t="shared" si="126"/>
        <v>0</v>
      </c>
      <c r="BO96" s="51">
        <f t="shared" si="127"/>
        <v>0</v>
      </c>
      <c r="BP96" s="31">
        <f t="shared" si="128"/>
        <v>0</v>
      </c>
      <c r="BQ96" s="52">
        <f t="shared" si="129"/>
        <v>0</v>
      </c>
      <c r="BR96" s="52">
        <f t="shared" si="130"/>
        <v>0</v>
      </c>
    </row>
    <row r="97" spans="1:70" ht="40.5" customHeight="1">
      <c r="A97" s="5">
        <v>87</v>
      </c>
      <c r="B97" s="6"/>
      <c r="C97" s="79"/>
      <c r="D97" s="79"/>
      <c r="E97" s="7"/>
      <c r="F97" s="7"/>
      <c r="G97" s="80"/>
      <c r="H97" s="107">
        <f t="shared" si="89"/>
      </c>
      <c r="I97" s="81"/>
      <c r="J97" s="107">
        <f t="shared" si="90"/>
      </c>
      <c r="K97" s="159"/>
      <c r="L97" s="160"/>
      <c r="M97" s="45"/>
      <c r="N97" s="162"/>
      <c r="O97" s="163"/>
      <c r="P97" s="163"/>
      <c r="Q97" s="163"/>
      <c r="R97" s="164"/>
      <c r="S97" s="83"/>
      <c r="T97" s="9"/>
      <c r="U97" s="9">
        <f t="shared" si="132"/>
        <v>0</v>
      </c>
      <c r="V97" s="18">
        <f t="shared" si="131"/>
        <v>0</v>
      </c>
      <c r="AD97" s="51">
        <f t="shared" si="91"/>
        <v>0</v>
      </c>
      <c r="AE97" s="31">
        <f t="shared" si="92"/>
        <v>0</v>
      </c>
      <c r="AF97" s="31">
        <f t="shared" si="93"/>
        <v>0</v>
      </c>
      <c r="AG97" s="31">
        <f t="shared" si="94"/>
        <v>0</v>
      </c>
      <c r="AH97" s="31">
        <f t="shared" si="95"/>
        <v>0</v>
      </c>
      <c r="AI97" s="31">
        <f t="shared" si="96"/>
        <v>0</v>
      </c>
      <c r="AJ97" s="52">
        <f t="shared" si="97"/>
        <v>0</v>
      </c>
      <c r="AK97" s="51">
        <f t="shared" si="98"/>
        <v>0</v>
      </c>
      <c r="AL97" s="31">
        <f t="shared" si="99"/>
        <v>0</v>
      </c>
      <c r="AM97" s="31">
        <f t="shared" si="100"/>
        <v>0</v>
      </c>
      <c r="AN97" s="31">
        <f t="shared" si="101"/>
        <v>0</v>
      </c>
      <c r="AO97" s="31">
        <f t="shared" si="102"/>
        <v>0</v>
      </c>
      <c r="AP97" s="31">
        <f t="shared" si="103"/>
        <v>0</v>
      </c>
      <c r="AQ97" s="31">
        <f t="shared" si="104"/>
        <v>0</v>
      </c>
      <c r="AR97" s="31">
        <f t="shared" si="105"/>
        <v>0</v>
      </c>
      <c r="AS97" s="31">
        <f t="shared" si="106"/>
        <v>0</v>
      </c>
      <c r="AT97" s="31">
        <f t="shared" si="107"/>
        <v>0</v>
      </c>
      <c r="AU97" s="31">
        <f t="shared" si="108"/>
        <v>0</v>
      </c>
      <c r="AV97" s="31">
        <f t="shared" si="109"/>
        <v>0</v>
      </c>
      <c r="AW97" s="52">
        <f t="shared" si="110"/>
        <v>0</v>
      </c>
      <c r="AX97" s="56">
        <f t="shared" si="111"/>
        <v>0</v>
      </c>
      <c r="AY97" s="56">
        <f t="shared" si="112"/>
        <v>0</v>
      </c>
      <c r="BA97" s="51">
        <f t="shared" si="113"/>
        <v>0</v>
      </c>
      <c r="BB97" s="52">
        <f t="shared" si="114"/>
        <v>0</v>
      </c>
      <c r="BC97" s="51">
        <f t="shared" si="115"/>
        <v>0</v>
      </c>
      <c r="BD97" s="31">
        <f t="shared" si="116"/>
        <v>0</v>
      </c>
      <c r="BE97" s="31">
        <f t="shared" si="117"/>
        <v>0</v>
      </c>
      <c r="BF97" s="31">
        <f t="shared" si="118"/>
        <v>0</v>
      </c>
      <c r="BG97" s="52">
        <f t="shared" si="119"/>
        <v>0</v>
      </c>
      <c r="BH97" s="51">
        <f t="shared" si="120"/>
        <v>0</v>
      </c>
      <c r="BI97" s="52">
        <f t="shared" si="121"/>
        <v>0</v>
      </c>
      <c r="BJ97" s="51">
        <f t="shared" si="122"/>
        <v>0</v>
      </c>
      <c r="BK97" s="52">
        <f t="shared" si="123"/>
        <v>0</v>
      </c>
      <c r="BL97" s="51">
        <f t="shared" si="124"/>
        <v>0</v>
      </c>
      <c r="BM97" s="31">
        <f t="shared" si="125"/>
        <v>0</v>
      </c>
      <c r="BN97" s="52">
        <f t="shared" si="126"/>
        <v>0</v>
      </c>
      <c r="BO97" s="51">
        <f t="shared" si="127"/>
        <v>0</v>
      </c>
      <c r="BP97" s="31">
        <f t="shared" si="128"/>
        <v>0</v>
      </c>
      <c r="BQ97" s="52">
        <f t="shared" si="129"/>
        <v>0</v>
      </c>
      <c r="BR97" s="52">
        <f t="shared" si="130"/>
        <v>0</v>
      </c>
    </row>
    <row r="98" spans="1:70" ht="40.5" customHeight="1">
      <c r="A98" s="5">
        <v>88</v>
      </c>
      <c r="B98" s="6"/>
      <c r="C98" s="79"/>
      <c r="D98" s="79"/>
      <c r="E98" s="7"/>
      <c r="F98" s="7"/>
      <c r="G98" s="80"/>
      <c r="H98" s="107">
        <f t="shared" si="89"/>
      </c>
      <c r="I98" s="81"/>
      <c r="J98" s="107">
        <f t="shared" si="90"/>
      </c>
      <c r="K98" s="159"/>
      <c r="L98" s="160"/>
      <c r="M98" s="45"/>
      <c r="N98" s="162"/>
      <c r="O98" s="163"/>
      <c r="P98" s="163"/>
      <c r="Q98" s="163"/>
      <c r="R98" s="164"/>
      <c r="S98" s="83"/>
      <c r="T98" s="9"/>
      <c r="U98" s="9">
        <f t="shared" si="132"/>
        <v>0</v>
      </c>
      <c r="V98" s="18">
        <f t="shared" si="131"/>
        <v>0</v>
      </c>
      <c r="AD98" s="51">
        <f t="shared" si="91"/>
        <v>0</v>
      </c>
      <c r="AE98" s="31">
        <f t="shared" si="92"/>
        <v>0</v>
      </c>
      <c r="AF98" s="31">
        <f t="shared" si="93"/>
        <v>0</v>
      </c>
      <c r="AG98" s="31">
        <f t="shared" si="94"/>
        <v>0</v>
      </c>
      <c r="AH98" s="31">
        <f t="shared" si="95"/>
        <v>0</v>
      </c>
      <c r="AI98" s="31">
        <f t="shared" si="96"/>
        <v>0</v>
      </c>
      <c r="AJ98" s="52">
        <f t="shared" si="97"/>
        <v>0</v>
      </c>
      <c r="AK98" s="51">
        <f t="shared" si="98"/>
        <v>0</v>
      </c>
      <c r="AL98" s="31">
        <f t="shared" si="99"/>
        <v>0</v>
      </c>
      <c r="AM98" s="31">
        <f t="shared" si="100"/>
        <v>0</v>
      </c>
      <c r="AN98" s="31">
        <f t="shared" si="101"/>
        <v>0</v>
      </c>
      <c r="AO98" s="31">
        <f t="shared" si="102"/>
        <v>0</v>
      </c>
      <c r="AP98" s="31">
        <f t="shared" si="103"/>
        <v>0</v>
      </c>
      <c r="AQ98" s="31">
        <f t="shared" si="104"/>
        <v>0</v>
      </c>
      <c r="AR98" s="31">
        <f t="shared" si="105"/>
        <v>0</v>
      </c>
      <c r="AS98" s="31">
        <f t="shared" si="106"/>
        <v>0</v>
      </c>
      <c r="AT98" s="31">
        <f t="shared" si="107"/>
        <v>0</v>
      </c>
      <c r="AU98" s="31">
        <f t="shared" si="108"/>
        <v>0</v>
      </c>
      <c r="AV98" s="31">
        <f t="shared" si="109"/>
        <v>0</v>
      </c>
      <c r="AW98" s="52">
        <f t="shared" si="110"/>
        <v>0</v>
      </c>
      <c r="AX98" s="56">
        <f t="shared" si="111"/>
        <v>0</v>
      </c>
      <c r="AY98" s="56">
        <f t="shared" si="112"/>
        <v>0</v>
      </c>
      <c r="BA98" s="51">
        <f t="shared" si="113"/>
        <v>0</v>
      </c>
      <c r="BB98" s="52">
        <f t="shared" si="114"/>
        <v>0</v>
      </c>
      <c r="BC98" s="51">
        <f t="shared" si="115"/>
        <v>0</v>
      </c>
      <c r="BD98" s="31">
        <f t="shared" si="116"/>
        <v>0</v>
      </c>
      <c r="BE98" s="31">
        <f t="shared" si="117"/>
        <v>0</v>
      </c>
      <c r="BF98" s="31">
        <f t="shared" si="118"/>
        <v>0</v>
      </c>
      <c r="BG98" s="52">
        <f t="shared" si="119"/>
        <v>0</v>
      </c>
      <c r="BH98" s="51">
        <f t="shared" si="120"/>
        <v>0</v>
      </c>
      <c r="BI98" s="52">
        <f t="shared" si="121"/>
        <v>0</v>
      </c>
      <c r="BJ98" s="51">
        <f t="shared" si="122"/>
        <v>0</v>
      </c>
      <c r="BK98" s="52">
        <f t="shared" si="123"/>
        <v>0</v>
      </c>
      <c r="BL98" s="51">
        <f t="shared" si="124"/>
        <v>0</v>
      </c>
      <c r="BM98" s="31">
        <f t="shared" si="125"/>
        <v>0</v>
      </c>
      <c r="BN98" s="52">
        <f t="shared" si="126"/>
        <v>0</v>
      </c>
      <c r="BO98" s="51">
        <f t="shared" si="127"/>
        <v>0</v>
      </c>
      <c r="BP98" s="31">
        <f t="shared" si="128"/>
        <v>0</v>
      </c>
      <c r="BQ98" s="52">
        <f t="shared" si="129"/>
        <v>0</v>
      </c>
      <c r="BR98" s="52">
        <f t="shared" si="130"/>
        <v>0</v>
      </c>
    </row>
    <row r="99" spans="1:70" ht="40.5" customHeight="1">
      <c r="A99" s="5">
        <v>89</v>
      </c>
      <c r="B99" s="6"/>
      <c r="C99" s="79"/>
      <c r="D99" s="79"/>
      <c r="E99" s="7"/>
      <c r="F99" s="7"/>
      <c r="G99" s="80"/>
      <c r="H99" s="107">
        <f t="shared" si="89"/>
      </c>
      <c r="I99" s="81"/>
      <c r="J99" s="107">
        <f t="shared" si="90"/>
      </c>
      <c r="K99" s="159"/>
      <c r="L99" s="160"/>
      <c r="M99" s="45"/>
      <c r="N99" s="162"/>
      <c r="O99" s="163"/>
      <c r="P99" s="163"/>
      <c r="Q99" s="163"/>
      <c r="R99" s="164"/>
      <c r="S99" s="83"/>
      <c r="T99" s="9"/>
      <c r="U99" s="9">
        <f t="shared" si="132"/>
        <v>0</v>
      </c>
      <c r="V99" s="18">
        <f t="shared" si="131"/>
        <v>0</v>
      </c>
      <c r="AD99" s="51">
        <f t="shared" si="91"/>
        <v>0</v>
      </c>
      <c r="AE99" s="31">
        <f t="shared" si="92"/>
        <v>0</v>
      </c>
      <c r="AF99" s="31">
        <f t="shared" si="93"/>
        <v>0</v>
      </c>
      <c r="AG99" s="31">
        <f t="shared" si="94"/>
        <v>0</v>
      </c>
      <c r="AH99" s="31">
        <f t="shared" si="95"/>
        <v>0</v>
      </c>
      <c r="AI99" s="31">
        <f t="shared" si="96"/>
        <v>0</v>
      </c>
      <c r="AJ99" s="52">
        <f t="shared" si="97"/>
        <v>0</v>
      </c>
      <c r="AK99" s="51">
        <f t="shared" si="98"/>
        <v>0</v>
      </c>
      <c r="AL99" s="31">
        <f t="shared" si="99"/>
        <v>0</v>
      </c>
      <c r="AM99" s="31">
        <f t="shared" si="100"/>
        <v>0</v>
      </c>
      <c r="AN99" s="31">
        <f t="shared" si="101"/>
        <v>0</v>
      </c>
      <c r="AO99" s="31">
        <f t="shared" si="102"/>
        <v>0</v>
      </c>
      <c r="AP99" s="31">
        <f t="shared" si="103"/>
        <v>0</v>
      </c>
      <c r="AQ99" s="31">
        <f t="shared" si="104"/>
        <v>0</v>
      </c>
      <c r="AR99" s="31">
        <f t="shared" si="105"/>
        <v>0</v>
      </c>
      <c r="AS99" s="31">
        <f t="shared" si="106"/>
        <v>0</v>
      </c>
      <c r="AT99" s="31">
        <f t="shared" si="107"/>
        <v>0</v>
      </c>
      <c r="AU99" s="31">
        <f t="shared" si="108"/>
        <v>0</v>
      </c>
      <c r="AV99" s="31">
        <f t="shared" si="109"/>
        <v>0</v>
      </c>
      <c r="AW99" s="52">
        <f t="shared" si="110"/>
        <v>0</v>
      </c>
      <c r="AX99" s="56">
        <f t="shared" si="111"/>
        <v>0</v>
      </c>
      <c r="AY99" s="56">
        <f t="shared" si="112"/>
        <v>0</v>
      </c>
      <c r="BA99" s="51">
        <f t="shared" si="113"/>
        <v>0</v>
      </c>
      <c r="BB99" s="52">
        <f t="shared" si="114"/>
        <v>0</v>
      </c>
      <c r="BC99" s="51">
        <f t="shared" si="115"/>
        <v>0</v>
      </c>
      <c r="BD99" s="31">
        <f t="shared" si="116"/>
        <v>0</v>
      </c>
      <c r="BE99" s="31">
        <f t="shared" si="117"/>
        <v>0</v>
      </c>
      <c r="BF99" s="31">
        <f t="shared" si="118"/>
        <v>0</v>
      </c>
      <c r="BG99" s="52">
        <f t="shared" si="119"/>
        <v>0</v>
      </c>
      <c r="BH99" s="51">
        <f t="shared" si="120"/>
        <v>0</v>
      </c>
      <c r="BI99" s="52">
        <f t="shared" si="121"/>
        <v>0</v>
      </c>
      <c r="BJ99" s="51">
        <f t="shared" si="122"/>
        <v>0</v>
      </c>
      <c r="BK99" s="52">
        <f t="shared" si="123"/>
        <v>0</v>
      </c>
      <c r="BL99" s="51">
        <f t="shared" si="124"/>
        <v>0</v>
      </c>
      <c r="BM99" s="31">
        <f t="shared" si="125"/>
        <v>0</v>
      </c>
      <c r="BN99" s="52">
        <f t="shared" si="126"/>
        <v>0</v>
      </c>
      <c r="BO99" s="51">
        <f t="shared" si="127"/>
        <v>0</v>
      </c>
      <c r="BP99" s="31">
        <f t="shared" si="128"/>
        <v>0</v>
      </c>
      <c r="BQ99" s="52">
        <f t="shared" si="129"/>
        <v>0</v>
      </c>
      <c r="BR99" s="52">
        <f t="shared" si="130"/>
        <v>0</v>
      </c>
    </row>
    <row r="100" spans="1:70" ht="40.5" customHeight="1">
      <c r="A100" s="5">
        <v>90</v>
      </c>
      <c r="B100" s="6"/>
      <c r="C100" s="79"/>
      <c r="D100" s="79"/>
      <c r="E100" s="7"/>
      <c r="F100" s="7"/>
      <c r="G100" s="80"/>
      <c r="H100" s="107">
        <f t="shared" si="89"/>
      </c>
      <c r="I100" s="81"/>
      <c r="J100" s="107">
        <f t="shared" si="90"/>
      </c>
      <c r="K100" s="159"/>
      <c r="L100" s="160"/>
      <c r="M100" s="45"/>
      <c r="N100" s="162"/>
      <c r="O100" s="163"/>
      <c r="P100" s="163"/>
      <c r="Q100" s="163"/>
      <c r="R100" s="164"/>
      <c r="S100" s="83"/>
      <c r="T100" s="9"/>
      <c r="U100" s="9">
        <f t="shared" si="132"/>
        <v>0</v>
      </c>
      <c r="V100" s="18">
        <f t="shared" si="131"/>
        <v>0</v>
      </c>
      <c r="AD100" s="51">
        <f t="shared" si="91"/>
        <v>0</v>
      </c>
      <c r="AE100" s="31">
        <f t="shared" si="92"/>
        <v>0</v>
      </c>
      <c r="AF100" s="31">
        <f t="shared" si="93"/>
        <v>0</v>
      </c>
      <c r="AG100" s="31">
        <f t="shared" si="94"/>
        <v>0</v>
      </c>
      <c r="AH100" s="31">
        <f t="shared" si="95"/>
        <v>0</v>
      </c>
      <c r="AI100" s="31">
        <f t="shared" si="96"/>
        <v>0</v>
      </c>
      <c r="AJ100" s="52">
        <f t="shared" si="97"/>
        <v>0</v>
      </c>
      <c r="AK100" s="51">
        <f t="shared" si="98"/>
        <v>0</v>
      </c>
      <c r="AL100" s="31">
        <f t="shared" si="99"/>
        <v>0</v>
      </c>
      <c r="AM100" s="31">
        <f t="shared" si="100"/>
        <v>0</v>
      </c>
      <c r="AN100" s="31">
        <f t="shared" si="101"/>
        <v>0</v>
      </c>
      <c r="AO100" s="31">
        <f t="shared" si="102"/>
        <v>0</v>
      </c>
      <c r="AP100" s="31">
        <f t="shared" si="103"/>
        <v>0</v>
      </c>
      <c r="AQ100" s="31">
        <f t="shared" si="104"/>
        <v>0</v>
      </c>
      <c r="AR100" s="31">
        <f t="shared" si="105"/>
        <v>0</v>
      </c>
      <c r="AS100" s="31">
        <f t="shared" si="106"/>
        <v>0</v>
      </c>
      <c r="AT100" s="31">
        <f t="shared" si="107"/>
        <v>0</v>
      </c>
      <c r="AU100" s="31">
        <f t="shared" si="108"/>
        <v>0</v>
      </c>
      <c r="AV100" s="31">
        <f t="shared" si="109"/>
        <v>0</v>
      </c>
      <c r="AW100" s="52">
        <f t="shared" si="110"/>
        <v>0</v>
      </c>
      <c r="AX100" s="56">
        <f t="shared" si="111"/>
        <v>0</v>
      </c>
      <c r="AY100" s="56">
        <f t="shared" si="112"/>
        <v>0</v>
      </c>
      <c r="BA100" s="51">
        <f t="shared" si="113"/>
        <v>0</v>
      </c>
      <c r="BB100" s="52">
        <f t="shared" si="114"/>
        <v>0</v>
      </c>
      <c r="BC100" s="51">
        <f t="shared" si="115"/>
        <v>0</v>
      </c>
      <c r="BD100" s="31">
        <f t="shared" si="116"/>
        <v>0</v>
      </c>
      <c r="BE100" s="31">
        <f t="shared" si="117"/>
        <v>0</v>
      </c>
      <c r="BF100" s="31">
        <f t="shared" si="118"/>
        <v>0</v>
      </c>
      <c r="BG100" s="52">
        <f t="shared" si="119"/>
        <v>0</v>
      </c>
      <c r="BH100" s="51">
        <f t="shared" si="120"/>
        <v>0</v>
      </c>
      <c r="BI100" s="52">
        <f t="shared" si="121"/>
        <v>0</v>
      </c>
      <c r="BJ100" s="51">
        <f t="shared" si="122"/>
        <v>0</v>
      </c>
      <c r="BK100" s="52">
        <f t="shared" si="123"/>
        <v>0</v>
      </c>
      <c r="BL100" s="51">
        <f t="shared" si="124"/>
        <v>0</v>
      </c>
      <c r="BM100" s="31">
        <f t="shared" si="125"/>
        <v>0</v>
      </c>
      <c r="BN100" s="52">
        <f t="shared" si="126"/>
        <v>0</v>
      </c>
      <c r="BO100" s="51">
        <f t="shared" si="127"/>
        <v>0</v>
      </c>
      <c r="BP100" s="31">
        <f t="shared" si="128"/>
        <v>0</v>
      </c>
      <c r="BQ100" s="52">
        <f t="shared" si="129"/>
        <v>0</v>
      </c>
      <c r="BR100" s="52">
        <f t="shared" si="130"/>
        <v>0</v>
      </c>
    </row>
    <row r="101" spans="1:70" ht="40.5" customHeight="1">
      <c r="A101" s="5">
        <v>91</v>
      </c>
      <c r="B101" s="6"/>
      <c r="C101" s="79"/>
      <c r="D101" s="79"/>
      <c r="E101" s="7"/>
      <c r="F101" s="7"/>
      <c r="G101" s="80"/>
      <c r="H101" s="107">
        <f t="shared" si="89"/>
      </c>
      <c r="I101" s="81"/>
      <c r="J101" s="107">
        <f t="shared" si="90"/>
      </c>
      <c r="K101" s="159"/>
      <c r="L101" s="160"/>
      <c r="M101" s="45"/>
      <c r="N101" s="162"/>
      <c r="O101" s="163"/>
      <c r="P101" s="163"/>
      <c r="Q101" s="163"/>
      <c r="R101" s="164"/>
      <c r="S101" s="83"/>
      <c r="T101" s="9"/>
      <c r="U101" s="9">
        <f t="shared" si="132"/>
        <v>0</v>
      </c>
      <c r="V101" s="18">
        <f t="shared" si="131"/>
        <v>0</v>
      </c>
      <c r="AD101" s="51">
        <f t="shared" si="91"/>
        <v>0</v>
      </c>
      <c r="AE101" s="31">
        <f t="shared" si="92"/>
        <v>0</v>
      </c>
      <c r="AF101" s="31">
        <f t="shared" si="93"/>
        <v>0</v>
      </c>
      <c r="AG101" s="31">
        <f t="shared" si="94"/>
        <v>0</v>
      </c>
      <c r="AH101" s="31">
        <f t="shared" si="95"/>
        <v>0</v>
      </c>
      <c r="AI101" s="31">
        <f t="shared" si="96"/>
        <v>0</v>
      </c>
      <c r="AJ101" s="52">
        <f t="shared" si="97"/>
        <v>0</v>
      </c>
      <c r="AK101" s="51">
        <f t="shared" si="98"/>
        <v>0</v>
      </c>
      <c r="AL101" s="31">
        <f t="shared" si="99"/>
        <v>0</v>
      </c>
      <c r="AM101" s="31">
        <f t="shared" si="100"/>
        <v>0</v>
      </c>
      <c r="AN101" s="31">
        <f t="shared" si="101"/>
        <v>0</v>
      </c>
      <c r="AO101" s="31">
        <f t="shared" si="102"/>
        <v>0</v>
      </c>
      <c r="AP101" s="31">
        <f t="shared" si="103"/>
        <v>0</v>
      </c>
      <c r="AQ101" s="31">
        <f t="shared" si="104"/>
        <v>0</v>
      </c>
      <c r="AR101" s="31">
        <f t="shared" si="105"/>
        <v>0</v>
      </c>
      <c r="AS101" s="31">
        <f t="shared" si="106"/>
        <v>0</v>
      </c>
      <c r="AT101" s="31">
        <f t="shared" si="107"/>
        <v>0</v>
      </c>
      <c r="AU101" s="31">
        <f t="shared" si="108"/>
        <v>0</v>
      </c>
      <c r="AV101" s="31">
        <f t="shared" si="109"/>
        <v>0</v>
      </c>
      <c r="AW101" s="52">
        <f t="shared" si="110"/>
        <v>0</v>
      </c>
      <c r="AX101" s="56">
        <f t="shared" si="111"/>
        <v>0</v>
      </c>
      <c r="AY101" s="56">
        <f t="shared" si="112"/>
        <v>0</v>
      </c>
      <c r="BA101" s="51">
        <f t="shared" si="113"/>
        <v>0</v>
      </c>
      <c r="BB101" s="52">
        <f t="shared" si="114"/>
        <v>0</v>
      </c>
      <c r="BC101" s="51">
        <f t="shared" si="115"/>
        <v>0</v>
      </c>
      <c r="BD101" s="31">
        <f t="shared" si="116"/>
        <v>0</v>
      </c>
      <c r="BE101" s="31">
        <f t="shared" si="117"/>
        <v>0</v>
      </c>
      <c r="BF101" s="31">
        <f t="shared" si="118"/>
        <v>0</v>
      </c>
      <c r="BG101" s="52">
        <f t="shared" si="119"/>
        <v>0</v>
      </c>
      <c r="BH101" s="51">
        <f t="shared" si="120"/>
        <v>0</v>
      </c>
      <c r="BI101" s="52">
        <f t="shared" si="121"/>
        <v>0</v>
      </c>
      <c r="BJ101" s="51">
        <f t="shared" si="122"/>
        <v>0</v>
      </c>
      <c r="BK101" s="52">
        <f t="shared" si="123"/>
        <v>0</v>
      </c>
      <c r="BL101" s="51">
        <f t="shared" si="124"/>
        <v>0</v>
      </c>
      <c r="BM101" s="31">
        <f t="shared" si="125"/>
        <v>0</v>
      </c>
      <c r="BN101" s="52">
        <f t="shared" si="126"/>
        <v>0</v>
      </c>
      <c r="BO101" s="51">
        <f t="shared" si="127"/>
        <v>0</v>
      </c>
      <c r="BP101" s="31">
        <f t="shared" si="128"/>
        <v>0</v>
      </c>
      <c r="BQ101" s="52">
        <f t="shared" si="129"/>
        <v>0</v>
      </c>
      <c r="BR101" s="52">
        <f t="shared" si="130"/>
        <v>0</v>
      </c>
    </row>
    <row r="102" spans="1:70" ht="40.5" customHeight="1">
      <c r="A102" s="5">
        <v>92</v>
      </c>
      <c r="B102" s="6"/>
      <c r="C102" s="79"/>
      <c r="D102" s="79"/>
      <c r="E102" s="7"/>
      <c r="F102" s="7"/>
      <c r="G102" s="80"/>
      <c r="H102" s="107">
        <f t="shared" si="89"/>
      </c>
      <c r="I102" s="81"/>
      <c r="J102" s="107">
        <f t="shared" si="90"/>
      </c>
      <c r="K102" s="159"/>
      <c r="L102" s="160"/>
      <c r="M102" s="45"/>
      <c r="N102" s="162"/>
      <c r="O102" s="163"/>
      <c r="P102" s="163"/>
      <c r="Q102" s="163"/>
      <c r="R102" s="164"/>
      <c r="S102" s="83"/>
      <c r="T102" s="9"/>
      <c r="U102" s="9">
        <f t="shared" si="132"/>
        <v>0</v>
      </c>
      <c r="V102" s="18">
        <f t="shared" si="131"/>
        <v>0</v>
      </c>
      <c r="AD102" s="51">
        <f t="shared" si="91"/>
        <v>0</v>
      </c>
      <c r="AE102" s="31">
        <f t="shared" si="92"/>
        <v>0</v>
      </c>
      <c r="AF102" s="31">
        <f t="shared" si="93"/>
        <v>0</v>
      </c>
      <c r="AG102" s="31">
        <f t="shared" si="94"/>
        <v>0</v>
      </c>
      <c r="AH102" s="31">
        <f t="shared" si="95"/>
        <v>0</v>
      </c>
      <c r="AI102" s="31">
        <f t="shared" si="96"/>
        <v>0</v>
      </c>
      <c r="AJ102" s="52">
        <f t="shared" si="97"/>
        <v>0</v>
      </c>
      <c r="AK102" s="51">
        <f t="shared" si="98"/>
        <v>0</v>
      </c>
      <c r="AL102" s="31">
        <f t="shared" si="99"/>
        <v>0</v>
      </c>
      <c r="AM102" s="31">
        <f t="shared" si="100"/>
        <v>0</v>
      </c>
      <c r="AN102" s="31">
        <f t="shared" si="101"/>
        <v>0</v>
      </c>
      <c r="AO102" s="31">
        <f t="shared" si="102"/>
        <v>0</v>
      </c>
      <c r="AP102" s="31">
        <f t="shared" si="103"/>
        <v>0</v>
      </c>
      <c r="AQ102" s="31">
        <f t="shared" si="104"/>
        <v>0</v>
      </c>
      <c r="AR102" s="31">
        <f t="shared" si="105"/>
        <v>0</v>
      </c>
      <c r="AS102" s="31">
        <f t="shared" si="106"/>
        <v>0</v>
      </c>
      <c r="AT102" s="31">
        <f t="shared" si="107"/>
        <v>0</v>
      </c>
      <c r="AU102" s="31">
        <f t="shared" si="108"/>
        <v>0</v>
      </c>
      <c r="AV102" s="31">
        <f t="shared" si="109"/>
        <v>0</v>
      </c>
      <c r="AW102" s="52">
        <f t="shared" si="110"/>
        <v>0</v>
      </c>
      <c r="AX102" s="56">
        <f t="shared" si="111"/>
        <v>0</v>
      </c>
      <c r="AY102" s="56">
        <f t="shared" si="112"/>
        <v>0</v>
      </c>
      <c r="BA102" s="51">
        <f t="shared" si="113"/>
        <v>0</v>
      </c>
      <c r="BB102" s="52">
        <f t="shared" si="114"/>
        <v>0</v>
      </c>
      <c r="BC102" s="51">
        <f t="shared" si="115"/>
        <v>0</v>
      </c>
      <c r="BD102" s="31">
        <f t="shared" si="116"/>
        <v>0</v>
      </c>
      <c r="BE102" s="31">
        <f t="shared" si="117"/>
        <v>0</v>
      </c>
      <c r="BF102" s="31">
        <f t="shared" si="118"/>
        <v>0</v>
      </c>
      <c r="BG102" s="52">
        <f t="shared" si="119"/>
        <v>0</v>
      </c>
      <c r="BH102" s="51">
        <f t="shared" si="120"/>
        <v>0</v>
      </c>
      <c r="BI102" s="52">
        <f t="shared" si="121"/>
        <v>0</v>
      </c>
      <c r="BJ102" s="51">
        <f t="shared" si="122"/>
        <v>0</v>
      </c>
      <c r="BK102" s="52">
        <f t="shared" si="123"/>
        <v>0</v>
      </c>
      <c r="BL102" s="51">
        <f t="shared" si="124"/>
        <v>0</v>
      </c>
      <c r="BM102" s="31">
        <f t="shared" si="125"/>
        <v>0</v>
      </c>
      <c r="BN102" s="52">
        <f t="shared" si="126"/>
        <v>0</v>
      </c>
      <c r="BO102" s="51">
        <f t="shared" si="127"/>
        <v>0</v>
      </c>
      <c r="BP102" s="31">
        <f t="shared" si="128"/>
        <v>0</v>
      </c>
      <c r="BQ102" s="52">
        <f t="shared" si="129"/>
        <v>0</v>
      </c>
      <c r="BR102" s="52">
        <f t="shared" si="130"/>
        <v>0</v>
      </c>
    </row>
    <row r="103" spans="1:70" ht="40.5" customHeight="1">
      <c r="A103" s="5">
        <v>93</v>
      </c>
      <c r="B103" s="6"/>
      <c r="C103" s="79"/>
      <c r="D103" s="79"/>
      <c r="E103" s="7"/>
      <c r="F103" s="7"/>
      <c r="G103" s="80"/>
      <c r="H103" s="107">
        <f t="shared" si="89"/>
      </c>
      <c r="I103" s="81"/>
      <c r="J103" s="107">
        <f t="shared" si="90"/>
      </c>
      <c r="K103" s="159"/>
      <c r="L103" s="160"/>
      <c r="M103" s="45"/>
      <c r="N103" s="162"/>
      <c r="O103" s="163"/>
      <c r="P103" s="163"/>
      <c r="Q103" s="163"/>
      <c r="R103" s="164"/>
      <c r="S103" s="83"/>
      <c r="T103" s="9"/>
      <c r="U103" s="9">
        <f t="shared" si="132"/>
        <v>0</v>
      </c>
      <c r="V103" s="18">
        <f t="shared" si="131"/>
        <v>0</v>
      </c>
      <c r="AD103" s="51">
        <f t="shared" si="91"/>
        <v>0</v>
      </c>
      <c r="AE103" s="31">
        <f t="shared" si="92"/>
        <v>0</v>
      </c>
      <c r="AF103" s="31">
        <f t="shared" si="93"/>
        <v>0</v>
      </c>
      <c r="AG103" s="31">
        <f t="shared" si="94"/>
        <v>0</v>
      </c>
      <c r="AH103" s="31">
        <f t="shared" si="95"/>
        <v>0</v>
      </c>
      <c r="AI103" s="31">
        <f t="shared" si="96"/>
        <v>0</v>
      </c>
      <c r="AJ103" s="52">
        <f t="shared" si="97"/>
        <v>0</v>
      </c>
      <c r="AK103" s="51">
        <f t="shared" si="98"/>
        <v>0</v>
      </c>
      <c r="AL103" s="31">
        <f t="shared" si="99"/>
        <v>0</v>
      </c>
      <c r="AM103" s="31">
        <f t="shared" si="100"/>
        <v>0</v>
      </c>
      <c r="AN103" s="31">
        <f t="shared" si="101"/>
        <v>0</v>
      </c>
      <c r="AO103" s="31">
        <f t="shared" si="102"/>
        <v>0</v>
      </c>
      <c r="AP103" s="31">
        <f t="shared" si="103"/>
        <v>0</v>
      </c>
      <c r="AQ103" s="31">
        <f t="shared" si="104"/>
        <v>0</v>
      </c>
      <c r="AR103" s="31">
        <f t="shared" si="105"/>
        <v>0</v>
      </c>
      <c r="AS103" s="31">
        <f t="shared" si="106"/>
        <v>0</v>
      </c>
      <c r="AT103" s="31">
        <f t="shared" si="107"/>
        <v>0</v>
      </c>
      <c r="AU103" s="31">
        <f t="shared" si="108"/>
        <v>0</v>
      </c>
      <c r="AV103" s="31">
        <f t="shared" si="109"/>
        <v>0</v>
      </c>
      <c r="AW103" s="52">
        <f t="shared" si="110"/>
        <v>0</v>
      </c>
      <c r="AX103" s="56">
        <f t="shared" si="111"/>
        <v>0</v>
      </c>
      <c r="AY103" s="56">
        <f t="shared" si="112"/>
        <v>0</v>
      </c>
      <c r="BA103" s="51">
        <f t="shared" si="113"/>
        <v>0</v>
      </c>
      <c r="BB103" s="52">
        <f t="shared" si="114"/>
        <v>0</v>
      </c>
      <c r="BC103" s="51">
        <f t="shared" si="115"/>
        <v>0</v>
      </c>
      <c r="BD103" s="31">
        <f t="shared" si="116"/>
        <v>0</v>
      </c>
      <c r="BE103" s="31">
        <f t="shared" si="117"/>
        <v>0</v>
      </c>
      <c r="BF103" s="31">
        <f t="shared" si="118"/>
        <v>0</v>
      </c>
      <c r="BG103" s="52">
        <f t="shared" si="119"/>
        <v>0</v>
      </c>
      <c r="BH103" s="51">
        <f t="shared" si="120"/>
        <v>0</v>
      </c>
      <c r="BI103" s="52">
        <f t="shared" si="121"/>
        <v>0</v>
      </c>
      <c r="BJ103" s="51">
        <f t="shared" si="122"/>
        <v>0</v>
      </c>
      <c r="BK103" s="52">
        <f t="shared" si="123"/>
        <v>0</v>
      </c>
      <c r="BL103" s="51">
        <f t="shared" si="124"/>
        <v>0</v>
      </c>
      <c r="BM103" s="31">
        <f t="shared" si="125"/>
        <v>0</v>
      </c>
      <c r="BN103" s="52">
        <f t="shared" si="126"/>
        <v>0</v>
      </c>
      <c r="BO103" s="51">
        <f t="shared" si="127"/>
        <v>0</v>
      </c>
      <c r="BP103" s="31">
        <f t="shared" si="128"/>
        <v>0</v>
      </c>
      <c r="BQ103" s="52">
        <f t="shared" si="129"/>
        <v>0</v>
      </c>
      <c r="BR103" s="52">
        <f t="shared" si="130"/>
        <v>0</v>
      </c>
    </row>
    <row r="104" spans="1:70" ht="40.5" customHeight="1">
      <c r="A104" s="5">
        <v>94</v>
      </c>
      <c r="B104" s="6"/>
      <c r="C104" s="79"/>
      <c r="D104" s="79"/>
      <c r="E104" s="7"/>
      <c r="F104" s="7"/>
      <c r="G104" s="80"/>
      <c r="H104" s="107">
        <f t="shared" si="89"/>
      </c>
      <c r="I104" s="81"/>
      <c r="J104" s="107">
        <f t="shared" si="90"/>
      </c>
      <c r="K104" s="159"/>
      <c r="L104" s="160"/>
      <c r="M104" s="45"/>
      <c r="N104" s="162"/>
      <c r="O104" s="163"/>
      <c r="P104" s="163"/>
      <c r="Q104" s="163"/>
      <c r="R104" s="164"/>
      <c r="S104" s="83"/>
      <c r="T104" s="9"/>
      <c r="U104" s="9">
        <f t="shared" si="132"/>
        <v>0</v>
      </c>
      <c r="V104" s="18">
        <f t="shared" si="131"/>
        <v>0</v>
      </c>
      <c r="AD104" s="51">
        <f t="shared" si="91"/>
        <v>0</v>
      </c>
      <c r="AE104" s="31">
        <f t="shared" si="92"/>
        <v>0</v>
      </c>
      <c r="AF104" s="31">
        <f t="shared" si="93"/>
        <v>0</v>
      </c>
      <c r="AG104" s="31">
        <f t="shared" si="94"/>
        <v>0</v>
      </c>
      <c r="AH104" s="31">
        <f t="shared" si="95"/>
        <v>0</v>
      </c>
      <c r="AI104" s="31">
        <f t="shared" si="96"/>
        <v>0</v>
      </c>
      <c r="AJ104" s="52">
        <f t="shared" si="97"/>
        <v>0</v>
      </c>
      <c r="AK104" s="51">
        <f t="shared" si="98"/>
        <v>0</v>
      </c>
      <c r="AL104" s="31">
        <f t="shared" si="99"/>
        <v>0</v>
      </c>
      <c r="AM104" s="31">
        <f t="shared" si="100"/>
        <v>0</v>
      </c>
      <c r="AN104" s="31">
        <f t="shared" si="101"/>
        <v>0</v>
      </c>
      <c r="AO104" s="31">
        <f t="shared" si="102"/>
        <v>0</v>
      </c>
      <c r="AP104" s="31">
        <f t="shared" si="103"/>
        <v>0</v>
      </c>
      <c r="AQ104" s="31">
        <f t="shared" si="104"/>
        <v>0</v>
      </c>
      <c r="AR104" s="31">
        <f t="shared" si="105"/>
        <v>0</v>
      </c>
      <c r="AS104" s="31">
        <f t="shared" si="106"/>
        <v>0</v>
      </c>
      <c r="AT104" s="31">
        <f t="shared" si="107"/>
        <v>0</v>
      </c>
      <c r="AU104" s="31">
        <f t="shared" si="108"/>
        <v>0</v>
      </c>
      <c r="AV104" s="31">
        <f t="shared" si="109"/>
        <v>0</v>
      </c>
      <c r="AW104" s="52">
        <f t="shared" si="110"/>
        <v>0</v>
      </c>
      <c r="AX104" s="56">
        <f t="shared" si="111"/>
        <v>0</v>
      </c>
      <c r="AY104" s="56">
        <f t="shared" si="112"/>
        <v>0</v>
      </c>
      <c r="BA104" s="51">
        <f t="shared" si="113"/>
        <v>0</v>
      </c>
      <c r="BB104" s="52">
        <f t="shared" si="114"/>
        <v>0</v>
      </c>
      <c r="BC104" s="51">
        <f t="shared" si="115"/>
        <v>0</v>
      </c>
      <c r="BD104" s="31">
        <f t="shared" si="116"/>
        <v>0</v>
      </c>
      <c r="BE104" s="31">
        <f t="shared" si="117"/>
        <v>0</v>
      </c>
      <c r="BF104" s="31">
        <f t="shared" si="118"/>
        <v>0</v>
      </c>
      <c r="BG104" s="52">
        <f t="shared" si="119"/>
        <v>0</v>
      </c>
      <c r="BH104" s="51">
        <f t="shared" si="120"/>
        <v>0</v>
      </c>
      <c r="BI104" s="52">
        <f t="shared" si="121"/>
        <v>0</v>
      </c>
      <c r="BJ104" s="51">
        <f t="shared" si="122"/>
        <v>0</v>
      </c>
      <c r="BK104" s="52">
        <f t="shared" si="123"/>
        <v>0</v>
      </c>
      <c r="BL104" s="51">
        <f t="shared" si="124"/>
        <v>0</v>
      </c>
      <c r="BM104" s="31">
        <f t="shared" si="125"/>
        <v>0</v>
      </c>
      <c r="BN104" s="52">
        <f t="shared" si="126"/>
        <v>0</v>
      </c>
      <c r="BO104" s="51">
        <f t="shared" si="127"/>
        <v>0</v>
      </c>
      <c r="BP104" s="31">
        <f t="shared" si="128"/>
        <v>0</v>
      </c>
      <c r="BQ104" s="52">
        <f t="shared" si="129"/>
        <v>0</v>
      </c>
      <c r="BR104" s="52">
        <f t="shared" si="130"/>
        <v>0</v>
      </c>
    </row>
    <row r="105" spans="1:70" ht="40.5" customHeight="1">
      <c r="A105" s="5">
        <v>95</v>
      </c>
      <c r="B105" s="6"/>
      <c r="C105" s="79"/>
      <c r="D105" s="79"/>
      <c r="E105" s="7"/>
      <c r="F105" s="7"/>
      <c r="G105" s="80"/>
      <c r="H105" s="107">
        <f t="shared" si="89"/>
      </c>
      <c r="I105" s="81"/>
      <c r="J105" s="107">
        <f t="shared" si="90"/>
      </c>
      <c r="K105" s="159"/>
      <c r="L105" s="160"/>
      <c r="M105" s="45"/>
      <c r="N105" s="162"/>
      <c r="O105" s="163"/>
      <c r="P105" s="163"/>
      <c r="Q105" s="163"/>
      <c r="R105" s="164"/>
      <c r="S105" s="83"/>
      <c r="T105" s="9"/>
      <c r="U105" s="9">
        <f t="shared" si="132"/>
        <v>0</v>
      </c>
      <c r="V105" s="18">
        <f t="shared" si="131"/>
        <v>0</v>
      </c>
      <c r="AD105" s="51">
        <f t="shared" si="91"/>
        <v>0</v>
      </c>
      <c r="AE105" s="31">
        <f t="shared" si="92"/>
        <v>0</v>
      </c>
      <c r="AF105" s="31">
        <f t="shared" si="93"/>
        <v>0</v>
      </c>
      <c r="AG105" s="31">
        <f t="shared" si="94"/>
        <v>0</v>
      </c>
      <c r="AH105" s="31">
        <f t="shared" si="95"/>
        <v>0</v>
      </c>
      <c r="AI105" s="31">
        <f t="shared" si="96"/>
        <v>0</v>
      </c>
      <c r="AJ105" s="52">
        <f t="shared" si="97"/>
        <v>0</v>
      </c>
      <c r="AK105" s="51">
        <f t="shared" si="98"/>
        <v>0</v>
      </c>
      <c r="AL105" s="31">
        <f t="shared" si="99"/>
        <v>0</v>
      </c>
      <c r="AM105" s="31">
        <f t="shared" si="100"/>
        <v>0</v>
      </c>
      <c r="AN105" s="31">
        <f t="shared" si="101"/>
        <v>0</v>
      </c>
      <c r="AO105" s="31">
        <f t="shared" si="102"/>
        <v>0</v>
      </c>
      <c r="AP105" s="31">
        <f t="shared" si="103"/>
        <v>0</v>
      </c>
      <c r="AQ105" s="31">
        <f t="shared" si="104"/>
        <v>0</v>
      </c>
      <c r="AR105" s="31">
        <f t="shared" si="105"/>
        <v>0</v>
      </c>
      <c r="AS105" s="31">
        <f t="shared" si="106"/>
        <v>0</v>
      </c>
      <c r="AT105" s="31">
        <f t="shared" si="107"/>
        <v>0</v>
      </c>
      <c r="AU105" s="31">
        <f t="shared" si="108"/>
        <v>0</v>
      </c>
      <c r="AV105" s="31">
        <f t="shared" si="109"/>
        <v>0</v>
      </c>
      <c r="AW105" s="52">
        <f t="shared" si="110"/>
        <v>0</v>
      </c>
      <c r="AX105" s="56">
        <f t="shared" si="111"/>
        <v>0</v>
      </c>
      <c r="AY105" s="56">
        <f t="shared" si="112"/>
        <v>0</v>
      </c>
      <c r="BA105" s="51">
        <f t="shared" si="113"/>
        <v>0</v>
      </c>
      <c r="BB105" s="52">
        <f t="shared" si="114"/>
        <v>0</v>
      </c>
      <c r="BC105" s="51">
        <f t="shared" si="115"/>
        <v>0</v>
      </c>
      <c r="BD105" s="31">
        <f t="shared" si="116"/>
        <v>0</v>
      </c>
      <c r="BE105" s="31">
        <f t="shared" si="117"/>
        <v>0</v>
      </c>
      <c r="BF105" s="31">
        <f t="shared" si="118"/>
        <v>0</v>
      </c>
      <c r="BG105" s="52">
        <f t="shared" si="119"/>
        <v>0</v>
      </c>
      <c r="BH105" s="51">
        <f t="shared" si="120"/>
        <v>0</v>
      </c>
      <c r="BI105" s="52">
        <f t="shared" si="121"/>
        <v>0</v>
      </c>
      <c r="BJ105" s="51">
        <f t="shared" si="122"/>
        <v>0</v>
      </c>
      <c r="BK105" s="52">
        <f t="shared" si="123"/>
        <v>0</v>
      </c>
      <c r="BL105" s="51">
        <f t="shared" si="124"/>
        <v>0</v>
      </c>
      <c r="BM105" s="31">
        <f t="shared" si="125"/>
        <v>0</v>
      </c>
      <c r="BN105" s="52">
        <f t="shared" si="126"/>
        <v>0</v>
      </c>
      <c r="BO105" s="51">
        <f t="shared" si="127"/>
        <v>0</v>
      </c>
      <c r="BP105" s="31">
        <f t="shared" si="128"/>
        <v>0</v>
      </c>
      <c r="BQ105" s="52">
        <f t="shared" si="129"/>
        <v>0</v>
      </c>
      <c r="BR105" s="52">
        <f t="shared" si="130"/>
        <v>0</v>
      </c>
    </row>
    <row r="106" spans="1:70" ht="40.5" customHeight="1">
      <c r="A106" s="5">
        <v>96</v>
      </c>
      <c r="B106" s="6"/>
      <c r="C106" s="79"/>
      <c r="D106" s="79"/>
      <c r="E106" s="7"/>
      <c r="F106" s="7"/>
      <c r="G106" s="80"/>
      <c r="H106" s="107">
        <f t="shared" si="89"/>
      </c>
      <c r="I106" s="81"/>
      <c r="J106" s="107">
        <f t="shared" si="90"/>
      </c>
      <c r="K106" s="159"/>
      <c r="L106" s="160"/>
      <c r="M106" s="45"/>
      <c r="N106" s="162"/>
      <c r="O106" s="163"/>
      <c r="P106" s="163"/>
      <c r="Q106" s="163"/>
      <c r="R106" s="164"/>
      <c r="S106" s="83"/>
      <c r="T106" s="9"/>
      <c r="U106" s="9">
        <f t="shared" si="132"/>
        <v>0</v>
      </c>
      <c r="V106" s="18">
        <f t="shared" si="131"/>
        <v>0</v>
      </c>
      <c r="AD106" s="51">
        <f t="shared" si="91"/>
        <v>0</v>
      </c>
      <c r="AE106" s="31">
        <f t="shared" si="92"/>
        <v>0</v>
      </c>
      <c r="AF106" s="31">
        <f t="shared" si="93"/>
        <v>0</v>
      </c>
      <c r="AG106" s="31">
        <f t="shared" si="94"/>
        <v>0</v>
      </c>
      <c r="AH106" s="31">
        <f t="shared" si="95"/>
        <v>0</v>
      </c>
      <c r="AI106" s="31">
        <f t="shared" si="96"/>
        <v>0</v>
      </c>
      <c r="AJ106" s="52">
        <f t="shared" si="97"/>
        <v>0</v>
      </c>
      <c r="AK106" s="51">
        <f t="shared" si="98"/>
        <v>0</v>
      </c>
      <c r="AL106" s="31">
        <f t="shared" si="99"/>
        <v>0</v>
      </c>
      <c r="AM106" s="31">
        <f t="shared" si="100"/>
        <v>0</v>
      </c>
      <c r="AN106" s="31">
        <f t="shared" si="101"/>
        <v>0</v>
      </c>
      <c r="AO106" s="31">
        <f t="shared" si="102"/>
        <v>0</v>
      </c>
      <c r="AP106" s="31">
        <f t="shared" si="103"/>
        <v>0</v>
      </c>
      <c r="AQ106" s="31">
        <f t="shared" si="104"/>
        <v>0</v>
      </c>
      <c r="AR106" s="31">
        <f t="shared" si="105"/>
        <v>0</v>
      </c>
      <c r="AS106" s="31">
        <f t="shared" si="106"/>
        <v>0</v>
      </c>
      <c r="AT106" s="31">
        <f t="shared" si="107"/>
        <v>0</v>
      </c>
      <c r="AU106" s="31">
        <f t="shared" si="108"/>
        <v>0</v>
      </c>
      <c r="AV106" s="31">
        <f t="shared" si="109"/>
        <v>0</v>
      </c>
      <c r="AW106" s="52">
        <f t="shared" si="110"/>
        <v>0</v>
      </c>
      <c r="AX106" s="56">
        <f t="shared" si="111"/>
        <v>0</v>
      </c>
      <c r="AY106" s="56">
        <f t="shared" si="112"/>
        <v>0</v>
      </c>
      <c r="BA106" s="51">
        <f t="shared" si="113"/>
        <v>0</v>
      </c>
      <c r="BB106" s="52">
        <f t="shared" si="114"/>
        <v>0</v>
      </c>
      <c r="BC106" s="51">
        <f t="shared" si="115"/>
        <v>0</v>
      </c>
      <c r="BD106" s="31">
        <f t="shared" si="116"/>
        <v>0</v>
      </c>
      <c r="BE106" s="31">
        <f t="shared" si="117"/>
        <v>0</v>
      </c>
      <c r="BF106" s="31">
        <f t="shared" si="118"/>
        <v>0</v>
      </c>
      <c r="BG106" s="52">
        <f t="shared" si="119"/>
        <v>0</v>
      </c>
      <c r="BH106" s="51">
        <f t="shared" si="120"/>
        <v>0</v>
      </c>
      <c r="BI106" s="52">
        <f t="shared" si="121"/>
        <v>0</v>
      </c>
      <c r="BJ106" s="51">
        <f t="shared" si="122"/>
        <v>0</v>
      </c>
      <c r="BK106" s="52">
        <f t="shared" si="123"/>
        <v>0</v>
      </c>
      <c r="BL106" s="51">
        <f t="shared" si="124"/>
        <v>0</v>
      </c>
      <c r="BM106" s="31">
        <f t="shared" si="125"/>
        <v>0</v>
      </c>
      <c r="BN106" s="52">
        <f t="shared" si="126"/>
        <v>0</v>
      </c>
      <c r="BO106" s="51">
        <f t="shared" si="127"/>
        <v>0</v>
      </c>
      <c r="BP106" s="31">
        <f t="shared" si="128"/>
        <v>0</v>
      </c>
      <c r="BQ106" s="52">
        <f t="shared" si="129"/>
        <v>0</v>
      </c>
      <c r="BR106" s="52">
        <f t="shared" si="130"/>
        <v>0</v>
      </c>
    </row>
    <row r="107" spans="1:70" ht="40.5" customHeight="1">
      <c r="A107" s="5">
        <v>97</v>
      </c>
      <c r="B107" s="6"/>
      <c r="C107" s="79"/>
      <c r="D107" s="79"/>
      <c r="E107" s="7"/>
      <c r="F107" s="7"/>
      <c r="G107" s="80"/>
      <c r="H107" s="107">
        <f>IF(G107="","",VLOOKUP(G107,$Z$11:$AA$32,2,FALSE))</f>
      </c>
      <c r="I107" s="81"/>
      <c r="J107" s="107">
        <f>IF(I107="","",VLOOKUP(I107,$Z$36:$AA$53,2,FALSE))</f>
      </c>
      <c r="K107" s="159"/>
      <c r="L107" s="160"/>
      <c r="M107" s="45"/>
      <c r="N107" s="162"/>
      <c r="O107" s="163"/>
      <c r="P107" s="163"/>
      <c r="Q107" s="163"/>
      <c r="R107" s="164"/>
      <c r="S107" s="83"/>
      <c r="T107" s="9"/>
      <c r="U107" s="9">
        <f t="shared" si="132"/>
        <v>0</v>
      </c>
      <c r="V107" s="18">
        <f t="shared" si="131"/>
        <v>0</v>
      </c>
      <c r="AD107" s="51">
        <f t="shared" si="91"/>
        <v>0</v>
      </c>
      <c r="AE107" s="31">
        <f t="shared" si="92"/>
        <v>0</v>
      </c>
      <c r="AF107" s="31">
        <f t="shared" si="93"/>
        <v>0</v>
      </c>
      <c r="AG107" s="31">
        <f t="shared" si="94"/>
        <v>0</v>
      </c>
      <c r="AH107" s="31">
        <f t="shared" si="95"/>
        <v>0</v>
      </c>
      <c r="AI107" s="31">
        <f t="shared" si="96"/>
        <v>0</v>
      </c>
      <c r="AJ107" s="52">
        <f t="shared" si="97"/>
        <v>0</v>
      </c>
      <c r="AK107" s="51">
        <f t="shared" si="98"/>
        <v>0</v>
      </c>
      <c r="AL107" s="31">
        <f t="shared" si="99"/>
        <v>0</v>
      </c>
      <c r="AM107" s="31">
        <f t="shared" si="100"/>
        <v>0</v>
      </c>
      <c r="AN107" s="31">
        <f t="shared" si="101"/>
        <v>0</v>
      </c>
      <c r="AO107" s="31">
        <f t="shared" si="102"/>
        <v>0</v>
      </c>
      <c r="AP107" s="31">
        <f t="shared" si="103"/>
        <v>0</v>
      </c>
      <c r="AQ107" s="31">
        <f t="shared" si="104"/>
        <v>0</v>
      </c>
      <c r="AR107" s="31">
        <f t="shared" si="105"/>
        <v>0</v>
      </c>
      <c r="AS107" s="31">
        <f t="shared" si="106"/>
        <v>0</v>
      </c>
      <c r="AT107" s="31">
        <f t="shared" si="107"/>
        <v>0</v>
      </c>
      <c r="AU107" s="31">
        <f t="shared" si="108"/>
        <v>0</v>
      </c>
      <c r="AV107" s="31">
        <f t="shared" si="109"/>
        <v>0</v>
      </c>
      <c r="AW107" s="52">
        <f t="shared" si="110"/>
        <v>0</v>
      </c>
      <c r="AX107" s="56">
        <f t="shared" si="111"/>
        <v>0</v>
      </c>
      <c r="AY107" s="56">
        <f t="shared" si="112"/>
        <v>0</v>
      </c>
      <c r="BA107" s="51">
        <f t="shared" si="113"/>
        <v>0</v>
      </c>
      <c r="BB107" s="52">
        <f t="shared" si="114"/>
        <v>0</v>
      </c>
      <c r="BC107" s="51">
        <f t="shared" si="115"/>
        <v>0</v>
      </c>
      <c r="BD107" s="31">
        <f t="shared" si="116"/>
        <v>0</v>
      </c>
      <c r="BE107" s="31">
        <f t="shared" si="117"/>
        <v>0</v>
      </c>
      <c r="BF107" s="31">
        <f t="shared" si="118"/>
        <v>0</v>
      </c>
      <c r="BG107" s="52">
        <f t="shared" si="119"/>
        <v>0</v>
      </c>
      <c r="BH107" s="51">
        <f t="shared" si="120"/>
        <v>0</v>
      </c>
      <c r="BI107" s="52">
        <f t="shared" si="121"/>
        <v>0</v>
      </c>
      <c r="BJ107" s="51">
        <f t="shared" si="122"/>
        <v>0</v>
      </c>
      <c r="BK107" s="52">
        <f t="shared" si="123"/>
        <v>0</v>
      </c>
      <c r="BL107" s="51">
        <f t="shared" si="124"/>
        <v>0</v>
      </c>
      <c r="BM107" s="31">
        <f t="shared" si="125"/>
        <v>0</v>
      </c>
      <c r="BN107" s="52">
        <f t="shared" si="126"/>
        <v>0</v>
      </c>
      <c r="BO107" s="51">
        <f t="shared" si="127"/>
        <v>0</v>
      </c>
      <c r="BP107" s="31">
        <f t="shared" si="128"/>
        <v>0</v>
      </c>
      <c r="BQ107" s="52">
        <f t="shared" si="129"/>
        <v>0</v>
      </c>
      <c r="BR107" s="52">
        <f t="shared" si="130"/>
        <v>0</v>
      </c>
    </row>
    <row r="108" spans="1:70" ht="40.5" customHeight="1">
      <c r="A108" s="5">
        <v>98</v>
      </c>
      <c r="B108" s="6"/>
      <c r="C108" s="79"/>
      <c r="D108" s="79"/>
      <c r="E108" s="7"/>
      <c r="F108" s="7"/>
      <c r="G108" s="80"/>
      <c r="H108" s="107">
        <f>IF(G108="","",VLOOKUP(G108,$Z$11:$AA$32,2,FALSE))</f>
      </c>
      <c r="I108" s="81"/>
      <c r="J108" s="107">
        <f>IF(I108="","",VLOOKUP(I108,$Z$36:$AA$53,2,FALSE))</f>
      </c>
      <c r="K108" s="159"/>
      <c r="L108" s="160"/>
      <c r="M108" s="45"/>
      <c r="N108" s="162"/>
      <c r="O108" s="163"/>
      <c r="P108" s="163"/>
      <c r="Q108" s="163"/>
      <c r="R108" s="164"/>
      <c r="S108" s="83"/>
      <c r="T108" s="9"/>
      <c r="U108" s="9">
        <f t="shared" si="132"/>
        <v>0</v>
      </c>
      <c r="V108" s="18">
        <f>IF(U108=0,0,V107+U108)</f>
        <v>0</v>
      </c>
      <c r="AD108" s="51">
        <f t="shared" si="91"/>
        <v>0</v>
      </c>
      <c r="AE108" s="31">
        <f t="shared" si="92"/>
        <v>0</v>
      </c>
      <c r="AF108" s="31">
        <f t="shared" si="93"/>
        <v>0</v>
      </c>
      <c r="AG108" s="31">
        <f t="shared" si="94"/>
        <v>0</v>
      </c>
      <c r="AH108" s="31">
        <f t="shared" si="95"/>
        <v>0</v>
      </c>
      <c r="AI108" s="31">
        <f t="shared" si="96"/>
        <v>0</v>
      </c>
      <c r="AJ108" s="52">
        <f t="shared" si="97"/>
        <v>0</v>
      </c>
      <c r="AK108" s="51">
        <f t="shared" si="98"/>
        <v>0</v>
      </c>
      <c r="AL108" s="31">
        <f t="shared" si="99"/>
        <v>0</v>
      </c>
      <c r="AM108" s="31">
        <f t="shared" si="100"/>
        <v>0</v>
      </c>
      <c r="AN108" s="31">
        <f t="shared" si="101"/>
        <v>0</v>
      </c>
      <c r="AO108" s="31">
        <f t="shared" si="102"/>
        <v>0</v>
      </c>
      <c r="AP108" s="31">
        <f t="shared" si="103"/>
        <v>0</v>
      </c>
      <c r="AQ108" s="31">
        <f t="shared" si="104"/>
        <v>0</v>
      </c>
      <c r="AR108" s="31">
        <f t="shared" si="105"/>
        <v>0</v>
      </c>
      <c r="AS108" s="31">
        <f t="shared" si="106"/>
        <v>0</v>
      </c>
      <c r="AT108" s="31">
        <f t="shared" si="107"/>
        <v>0</v>
      </c>
      <c r="AU108" s="31">
        <f t="shared" si="108"/>
        <v>0</v>
      </c>
      <c r="AV108" s="31">
        <f t="shared" si="109"/>
        <v>0</v>
      </c>
      <c r="AW108" s="52">
        <f t="shared" si="110"/>
        <v>0</v>
      </c>
      <c r="AX108" s="56">
        <f t="shared" si="111"/>
        <v>0</v>
      </c>
      <c r="AY108" s="56">
        <f t="shared" si="112"/>
        <v>0</v>
      </c>
      <c r="BA108" s="51">
        <f t="shared" si="113"/>
        <v>0</v>
      </c>
      <c r="BB108" s="52">
        <f t="shared" si="114"/>
        <v>0</v>
      </c>
      <c r="BC108" s="51">
        <f t="shared" si="115"/>
        <v>0</v>
      </c>
      <c r="BD108" s="31">
        <f t="shared" si="116"/>
        <v>0</v>
      </c>
      <c r="BE108" s="31">
        <f t="shared" si="117"/>
        <v>0</v>
      </c>
      <c r="BF108" s="31">
        <f t="shared" si="118"/>
        <v>0</v>
      </c>
      <c r="BG108" s="52">
        <f t="shared" si="119"/>
        <v>0</v>
      </c>
      <c r="BH108" s="51">
        <f t="shared" si="120"/>
        <v>0</v>
      </c>
      <c r="BI108" s="52">
        <f t="shared" si="121"/>
        <v>0</v>
      </c>
      <c r="BJ108" s="51">
        <f t="shared" si="122"/>
        <v>0</v>
      </c>
      <c r="BK108" s="52">
        <f t="shared" si="123"/>
        <v>0</v>
      </c>
      <c r="BL108" s="51">
        <f t="shared" si="124"/>
        <v>0</v>
      </c>
      <c r="BM108" s="31">
        <f t="shared" si="125"/>
        <v>0</v>
      </c>
      <c r="BN108" s="52">
        <f t="shared" si="126"/>
        <v>0</v>
      </c>
      <c r="BO108" s="51">
        <f t="shared" si="127"/>
        <v>0</v>
      </c>
      <c r="BP108" s="31">
        <f t="shared" si="128"/>
        <v>0</v>
      </c>
      <c r="BQ108" s="52">
        <f t="shared" si="129"/>
        <v>0</v>
      </c>
      <c r="BR108" s="52">
        <f t="shared" si="130"/>
        <v>0</v>
      </c>
    </row>
    <row r="109" spans="1:70" ht="40.5" customHeight="1">
      <c r="A109" s="5">
        <v>99</v>
      </c>
      <c r="B109" s="6"/>
      <c r="C109" s="79"/>
      <c r="D109" s="79"/>
      <c r="E109" s="7"/>
      <c r="F109" s="7"/>
      <c r="G109" s="80"/>
      <c r="H109" s="107">
        <f>IF(G109="","",VLOOKUP(G109,$Z$11:$AA$32,2,FALSE))</f>
      </c>
      <c r="I109" s="81"/>
      <c r="J109" s="107">
        <f>IF(I109="","",VLOOKUP(I109,$Z$36:$AA$53,2,FALSE))</f>
      </c>
      <c r="K109" s="159"/>
      <c r="L109" s="160"/>
      <c r="M109" s="45"/>
      <c r="N109" s="162"/>
      <c r="O109" s="163"/>
      <c r="P109" s="163"/>
      <c r="Q109" s="163"/>
      <c r="R109" s="164"/>
      <c r="S109" s="83"/>
      <c r="T109" s="9"/>
      <c r="U109" s="9">
        <f t="shared" si="132"/>
        <v>0</v>
      </c>
      <c r="V109" s="18">
        <f>IF(U109=0,0,V108+U109)</f>
        <v>0</v>
      </c>
      <c r="AD109" s="51">
        <f t="shared" si="91"/>
        <v>0</v>
      </c>
      <c r="AE109" s="31">
        <f t="shared" si="92"/>
        <v>0</v>
      </c>
      <c r="AF109" s="31">
        <f t="shared" si="93"/>
        <v>0</v>
      </c>
      <c r="AG109" s="31">
        <f t="shared" si="94"/>
        <v>0</v>
      </c>
      <c r="AH109" s="31">
        <f t="shared" si="95"/>
        <v>0</v>
      </c>
      <c r="AI109" s="31">
        <f t="shared" si="96"/>
        <v>0</v>
      </c>
      <c r="AJ109" s="52">
        <f t="shared" si="97"/>
        <v>0</v>
      </c>
      <c r="AK109" s="51">
        <f t="shared" si="98"/>
        <v>0</v>
      </c>
      <c r="AL109" s="31">
        <f t="shared" si="99"/>
        <v>0</v>
      </c>
      <c r="AM109" s="31">
        <f t="shared" si="100"/>
        <v>0</v>
      </c>
      <c r="AN109" s="31">
        <f t="shared" si="101"/>
        <v>0</v>
      </c>
      <c r="AO109" s="31">
        <f t="shared" si="102"/>
        <v>0</v>
      </c>
      <c r="AP109" s="31">
        <f t="shared" si="103"/>
        <v>0</v>
      </c>
      <c r="AQ109" s="31">
        <f t="shared" si="104"/>
        <v>0</v>
      </c>
      <c r="AR109" s="31">
        <f t="shared" si="105"/>
        <v>0</v>
      </c>
      <c r="AS109" s="31">
        <f t="shared" si="106"/>
        <v>0</v>
      </c>
      <c r="AT109" s="31">
        <f t="shared" si="107"/>
        <v>0</v>
      </c>
      <c r="AU109" s="31">
        <f t="shared" si="108"/>
        <v>0</v>
      </c>
      <c r="AV109" s="31">
        <f t="shared" si="109"/>
        <v>0</v>
      </c>
      <c r="AW109" s="52">
        <f t="shared" si="110"/>
        <v>0</v>
      </c>
      <c r="AX109" s="56">
        <f t="shared" si="111"/>
        <v>0</v>
      </c>
      <c r="AY109" s="56">
        <f t="shared" si="112"/>
        <v>0</v>
      </c>
      <c r="BA109" s="51">
        <f t="shared" si="113"/>
        <v>0</v>
      </c>
      <c r="BB109" s="52">
        <f t="shared" si="114"/>
        <v>0</v>
      </c>
      <c r="BC109" s="51">
        <f t="shared" si="115"/>
        <v>0</v>
      </c>
      <c r="BD109" s="31">
        <f t="shared" si="116"/>
        <v>0</v>
      </c>
      <c r="BE109" s="31">
        <f t="shared" si="117"/>
        <v>0</v>
      </c>
      <c r="BF109" s="31">
        <f t="shared" si="118"/>
        <v>0</v>
      </c>
      <c r="BG109" s="52">
        <f t="shared" si="119"/>
        <v>0</v>
      </c>
      <c r="BH109" s="51">
        <f t="shared" si="120"/>
        <v>0</v>
      </c>
      <c r="BI109" s="52">
        <f t="shared" si="121"/>
        <v>0</v>
      </c>
      <c r="BJ109" s="51">
        <f t="shared" si="122"/>
        <v>0</v>
      </c>
      <c r="BK109" s="52">
        <f t="shared" si="123"/>
        <v>0</v>
      </c>
      <c r="BL109" s="51">
        <f t="shared" si="124"/>
        <v>0</v>
      </c>
      <c r="BM109" s="31">
        <f t="shared" si="125"/>
        <v>0</v>
      </c>
      <c r="BN109" s="52">
        <f t="shared" si="126"/>
        <v>0</v>
      </c>
      <c r="BO109" s="51">
        <f t="shared" si="127"/>
        <v>0</v>
      </c>
      <c r="BP109" s="31">
        <f t="shared" si="128"/>
        <v>0</v>
      </c>
      <c r="BQ109" s="52">
        <f t="shared" si="129"/>
        <v>0</v>
      </c>
      <c r="BR109" s="52">
        <f t="shared" si="130"/>
        <v>0</v>
      </c>
    </row>
    <row r="110" spans="1:71" ht="40.5" customHeight="1">
      <c r="A110" s="17">
        <v>100</v>
      </c>
      <c r="B110" s="6"/>
      <c r="C110" s="79"/>
      <c r="D110" s="79"/>
      <c r="E110" s="47"/>
      <c r="F110" s="47"/>
      <c r="G110" s="80"/>
      <c r="H110" s="108">
        <f>IF(G110="","",VLOOKUP(G110,$Z$11:$AA$32,2,FALSE))</f>
      </c>
      <c r="I110" s="82"/>
      <c r="J110" s="109">
        <f>IF(I110="","",VLOOKUP(I110,$Z$36:$AA$53,2,FALSE))</f>
      </c>
      <c r="K110" s="159"/>
      <c r="L110" s="160"/>
      <c r="M110" s="48"/>
      <c r="N110" s="162"/>
      <c r="O110" s="163"/>
      <c r="P110" s="163"/>
      <c r="Q110" s="163"/>
      <c r="R110" s="164"/>
      <c r="S110" s="84"/>
      <c r="T110" s="49"/>
      <c r="U110" s="49">
        <f t="shared" si="132"/>
        <v>0</v>
      </c>
      <c r="V110" s="18">
        <f>IF(U110=0,0,V109+U110)</f>
        <v>0</v>
      </c>
      <c r="AD110" s="51">
        <f t="shared" si="91"/>
        <v>0</v>
      </c>
      <c r="AE110" s="31">
        <f t="shared" si="92"/>
        <v>0</v>
      </c>
      <c r="AF110" s="31">
        <f t="shared" si="93"/>
        <v>0</v>
      </c>
      <c r="AG110" s="31">
        <f t="shared" si="94"/>
        <v>0</v>
      </c>
      <c r="AH110" s="31">
        <f t="shared" si="95"/>
        <v>0</v>
      </c>
      <c r="AI110" s="31">
        <f t="shared" si="96"/>
        <v>0</v>
      </c>
      <c r="AJ110" s="52">
        <f t="shared" si="97"/>
        <v>0</v>
      </c>
      <c r="AK110" s="51">
        <f t="shared" si="98"/>
        <v>0</v>
      </c>
      <c r="AL110" s="31">
        <f t="shared" si="99"/>
        <v>0</v>
      </c>
      <c r="AM110" s="31">
        <f t="shared" si="100"/>
        <v>0</v>
      </c>
      <c r="AN110" s="31">
        <f t="shared" si="101"/>
        <v>0</v>
      </c>
      <c r="AO110" s="31">
        <f t="shared" si="102"/>
        <v>0</v>
      </c>
      <c r="AP110" s="31">
        <f t="shared" si="103"/>
        <v>0</v>
      </c>
      <c r="AQ110" s="31">
        <f t="shared" si="104"/>
        <v>0</v>
      </c>
      <c r="AR110" s="31">
        <f t="shared" si="105"/>
        <v>0</v>
      </c>
      <c r="AS110" s="31">
        <f t="shared" si="106"/>
        <v>0</v>
      </c>
      <c r="AT110" s="31">
        <f t="shared" si="107"/>
        <v>0</v>
      </c>
      <c r="AU110" s="31">
        <f t="shared" si="108"/>
        <v>0</v>
      </c>
      <c r="AV110" s="31">
        <f t="shared" si="109"/>
        <v>0</v>
      </c>
      <c r="AW110" s="52">
        <f t="shared" si="110"/>
        <v>0</v>
      </c>
      <c r="AX110" s="56">
        <f t="shared" si="111"/>
        <v>0</v>
      </c>
      <c r="AY110" s="56">
        <f t="shared" si="112"/>
        <v>0</v>
      </c>
      <c r="AZ110" s="62" t="s">
        <v>109</v>
      </c>
      <c r="BA110" s="51">
        <f>IF($I110="1",$U110,0)</f>
        <v>0</v>
      </c>
      <c r="BB110" s="52">
        <f>IF($I110="2",$U110,0)</f>
        <v>0</v>
      </c>
      <c r="BC110" s="51">
        <f>IF($I110="3",$U110,0)</f>
        <v>0</v>
      </c>
      <c r="BD110" s="31">
        <f>IF($I110="4",$U110,0)</f>
        <v>0</v>
      </c>
      <c r="BE110" s="31">
        <f>IF($I110="5",$U110,0)</f>
        <v>0</v>
      </c>
      <c r="BF110" s="31">
        <f>IF($I110="6",$U110,0)</f>
        <v>0</v>
      </c>
      <c r="BG110" s="52">
        <f>IF($I110="7",$U110,0)</f>
        <v>0</v>
      </c>
      <c r="BH110" s="51">
        <f>IF($I110="8",$U110,0)</f>
        <v>0</v>
      </c>
      <c r="BI110" s="52">
        <f>IF($I110="9",$U110,0)</f>
        <v>0</v>
      </c>
      <c r="BJ110" s="51">
        <f>IF($I110="10",$U110,0)</f>
        <v>0</v>
      </c>
      <c r="BK110" s="52">
        <f>IF($I110="11",$U110,0)</f>
        <v>0</v>
      </c>
      <c r="BL110" s="51">
        <f>IF($I110="12",$U110,0)</f>
        <v>0</v>
      </c>
      <c r="BM110" s="31">
        <f>IF($I110="13",$U110,0)</f>
        <v>0</v>
      </c>
      <c r="BN110" s="52">
        <f>IF($I110="14",$U110,0)</f>
        <v>0</v>
      </c>
      <c r="BO110" s="53">
        <f>IF($I110="15",$U110,0)</f>
        <v>0</v>
      </c>
      <c r="BP110" s="54">
        <f>IF($I110="16",$U110,0)</f>
        <v>0</v>
      </c>
      <c r="BQ110" s="55">
        <f>IF($I110="17",$U110,0)</f>
        <v>0</v>
      </c>
      <c r="BR110" s="52">
        <f>IF($I110="18",$U110,0)</f>
        <v>0</v>
      </c>
      <c r="BS110" s="61" t="s">
        <v>109</v>
      </c>
    </row>
    <row r="111" spans="11:71" ht="13.5">
      <c r="K111" s="102"/>
      <c r="L111" s="103"/>
      <c r="AD111" s="57">
        <f aca="true" t="shared" si="133" ref="AD111:AY111">SUM(AD11:AD110)</f>
        <v>0</v>
      </c>
      <c r="AE111" s="58">
        <f t="shared" si="133"/>
        <v>0</v>
      </c>
      <c r="AF111" s="58">
        <f t="shared" si="133"/>
        <v>0</v>
      </c>
      <c r="AG111" s="58">
        <f t="shared" si="133"/>
        <v>0</v>
      </c>
      <c r="AH111" s="58">
        <f t="shared" si="133"/>
        <v>0</v>
      </c>
      <c r="AI111" s="58">
        <f t="shared" si="133"/>
        <v>0</v>
      </c>
      <c r="AJ111" s="59">
        <f t="shared" si="133"/>
        <v>0</v>
      </c>
      <c r="AK111" s="57">
        <f t="shared" si="133"/>
        <v>0</v>
      </c>
      <c r="AL111" s="58">
        <f t="shared" si="133"/>
        <v>0</v>
      </c>
      <c r="AM111" s="58">
        <f t="shared" si="133"/>
        <v>0</v>
      </c>
      <c r="AN111" s="58">
        <f t="shared" si="133"/>
        <v>0</v>
      </c>
      <c r="AO111" s="58">
        <f t="shared" si="133"/>
        <v>0</v>
      </c>
      <c r="AP111" s="58">
        <f t="shared" si="133"/>
        <v>0</v>
      </c>
      <c r="AQ111" s="58">
        <f t="shared" si="133"/>
        <v>0</v>
      </c>
      <c r="AR111" s="58">
        <f t="shared" si="133"/>
        <v>0</v>
      </c>
      <c r="AS111" s="58">
        <f t="shared" si="133"/>
        <v>0</v>
      </c>
      <c r="AT111" s="58">
        <f t="shared" si="133"/>
        <v>0</v>
      </c>
      <c r="AU111" s="58">
        <f t="shared" si="133"/>
        <v>0</v>
      </c>
      <c r="AV111" s="58">
        <f t="shared" si="133"/>
        <v>0</v>
      </c>
      <c r="AW111" s="59">
        <f t="shared" si="133"/>
        <v>0</v>
      </c>
      <c r="AX111" s="60">
        <f t="shared" si="133"/>
        <v>0</v>
      </c>
      <c r="AY111" s="60">
        <f t="shared" si="133"/>
        <v>0</v>
      </c>
      <c r="AZ111" s="62">
        <f>SUM(AD111:AY111)</f>
        <v>0</v>
      </c>
      <c r="BA111" s="57">
        <f aca="true" t="shared" si="134" ref="BA111:BR111">SUM(BA11:BA110)</f>
        <v>0</v>
      </c>
      <c r="BB111" s="59">
        <f t="shared" si="134"/>
        <v>0</v>
      </c>
      <c r="BC111" s="57">
        <f t="shared" si="134"/>
        <v>0</v>
      </c>
      <c r="BD111" s="58">
        <f t="shared" si="134"/>
        <v>0</v>
      </c>
      <c r="BE111" s="58">
        <f t="shared" si="134"/>
        <v>0</v>
      </c>
      <c r="BF111" s="58">
        <f t="shared" si="134"/>
        <v>0</v>
      </c>
      <c r="BG111" s="59">
        <f t="shared" si="134"/>
        <v>0</v>
      </c>
      <c r="BH111" s="57">
        <f t="shared" si="134"/>
        <v>0</v>
      </c>
      <c r="BI111" s="59">
        <f t="shared" si="134"/>
        <v>0</v>
      </c>
      <c r="BJ111" s="57">
        <f t="shared" si="134"/>
        <v>0</v>
      </c>
      <c r="BK111" s="59">
        <f t="shared" si="134"/>
        <v>0</v>
      </c>
      <c r="BL111" s="57">
        <f t="shared" si="134"/>
        <v>0</v>
      </c>
      <c r="BM111" s="58">
        <f t="shared" si="134"/>
        <v>0</v>
      </c>
      <c r="BN111" s="59">
        <f t="shared" si="134"/>
        <v>0</v>
      </c>
      <c r="BO111" s="57">
        <f t="shared" si="134"/>
        <v>0</v>
      </c>
      <c r="BP111" s="58">
        <f t="shared" si="134"/>
        <v>0</v>
      </c>
      <c r="BQ111" s="58">
        <f t="shared" si="134"/>
        <v>0</v>
      </c>
      <c r="BR111" s="60">
        <f t="shared" si="134"/>
        <v>0</v>
      </c>
      <c r="BS111" s="61">
        <f>SUM(BA111:BR111)</f>
        <v>0</v>
      </c>
    </row>
  </sheetData>
  <sheetProtection password="C73E" sheet="1" objects="1" scenarios="1"/>
  <mergeCells count="263">
    <mergeCell ref="N107:R107"/>
    <mergeCell ref="N108:R108"/>
    <mergeCell ref="N109:R109"/>
    <mergeCell ref="N110:R110"/>
    <mergeCell ref="N103:R103"/>
    <mergeCell ref="N104:R104"/>
    <mergeCell ref="N105:R105"/>
    <mergeCell ref="N106:R106"/>
    <mergeCell ref="N99:R99"/>
    <mergeCell ref="N100:R100"/>
    <mergeCell ref="N101:R101"/>
    <mergeCell ref="N102:R102"/>
    <mergeCell ref="N95:R95"/>
    <mergeCell ref="N96:R96"/>
    <mergeCell ref="N97:R97"/>
    <mergeCell ref="N98:R98"/>
    <mergeCell ref="N91:R91"/>
    <mergeCell ref="N92:R92"/>
    <mergeCell ref="N93:R93"/>
    <mergeCell ref="N94:R94"/>
    <mergeCell ref="N87:R87"/>
    <mergeCell ref="N88:R88"/>
    <mergeCell ref="N89:R89"/>
    <mergeCell ref="N90:R90"/>
    <mergeCell ref="N83:R83"/>
    <mergeCell ref="N84:R84"/>
    <mergeCell ref="N85:R85"/>
    <mergeCell ref="N86:R86"/>
    <mergeCell ref="N79:R79"/>
    <mergeCell ref="N80:R80"/>
    <mergeCell ref="N81:R81"/>
    <mergeCell ref="N82:R82"/>
    <mergeCell ref="N75:R75"/>
    <mergeCell ref="N76:R76"/>
    <mergeCell ref="N77:R77"/>
    <mergeCell ref="N78:R78"/>
    <mergeCell ref="N71:R71"/>
    <mergeCell ref="N72:R72"/>
    <mergeCell ref="N73:R73"/>
    <mergeCell ref="N74:R74"/>
    <mergeCell ref="N67:R67"/>
    <mergeCell ref="N68:R68"/>
    <mergeCell ref="N69:R69"/>
    <mergeCell ref="N70:R70"/>
    <mergeCell ref="I5:J5"/>
    <mergeCell ref="I6:J6"/>
    <mergeCell ref="I7:J7"/>
    <mergeCell ref="I8:J8"/>
    <mergeCell ref="F4:G4"/>
    <mergeCell ref="I3:J3"/>
    <mergeCell ref="I4:J4"/>
    <mergeCell ref="B2:J2"/>
    <mergeCell ref="B4:E4"/>
    <mergeCell ref="B8:E8"/>
    <mergeCell ref="R6:U6"/>
    <mergeCell ref="R7:U7"/>
    <mergeCell ref="B3:E3"/>
    <mergeCell ref="R3:U3"/>
    <mergeCell ref="F3:G3"/>
    <mergeCell ref="F5:G5"/>
    <mergeCell ref="F6:G6"/>
    <mergeCell ref="F7:G7"/>
    <mergeCell ref="F8:G8"/>
    <mergeCell ref="B5:E5"/>
    <mergeCell ref="B6:E6"/>
    <mergeCell ref="B7:E7"/>
    <mergeCell ref="N63:R63"/>
    <mergeCell ref="N55:R55"/>
    <mergeCell ref="N56:R56"/>
    <mergeCell ref="N57:R57"/>
    <mergeCell ref="N58:R58"/>
    <mergeCell ref="N51:R51"/>
    <mergeCell ref="N52:R52"/>
    <mergeCell ref="N64:R64"/>
    <mergeCell ref="N65:R65"/>
    <mergeCell ref="N66:R66"/>
    <mergeCell ref="N59:R59"/>
    <mergeCell ref="N60:R60"/>
    <mergeCell ref="N61:R61"/>
    <mergeCell ref="N62:R62"/>
    <mergeCell ref="N53:R53"/>
    <mergeCell ref="N54:R54"/>
    <mergeCell ref="N47:R47"/>
    <mergeCell ref="N48:R48"/>
    <mergeCell ref="N49:R49"/>
    <mergeCell ref="N50:R50"/>
    <mergeCell ref="N43:R43"/>
    <mergeCell ref="N44:R44"/>
    <mergeCell ref="N45:R45"/>
    <mergeCell ref="N46:R46"/>
    <mergeCell ref="N39:R39"/>
    <mergeCell ref="N40:R40"/>
    <mergeCell ref="N41:R41"/>
    <mergeCell ref="N42:R42"/>
    <mergeCell ref="N35:R35"/>
    <mergeCell ref="N36:R36"/>
    <mergeCell ref="N37:R37"/>
    <mergeCell ref="N38:R38"/>
    <mergeCell ref="N31:R31"/>
    <mergeCell ref="N32:R32"/>
    <mergeCell ref="N33:R33"/>
    <mergeCell ref="N34:R34"/>
    <mergeCell ref="N27:R27"/>
    <mergeCell ref="N28:R28"/>
    <mergeCell ref="N29:R29"/>
    <mergeCell ref="N30:R30"/>
    <mergeCell ref="X10:Y10"/>
    <mergeCell ref="X11:Y17"/>
    <mergeCell ref="BC8:BG8"/>
    <mergeCell ref="BH8:BI8"/>
    <mergeCell ref="K11:L11"/>
    <mergeCell ref="N11:R11"/>
    <mergeCell ref="K10:L10"/>
    <mergeCell ref="R8:U8"/>
    <mergeCell ref="N10:R10"/>
    <mergeCell ref="K108:L108"/>
    <mergeCell ref="K109:L109"/>
    <mergeCell ref="K110:L110"/>
    <mergeCell ref="K104:L104"/>
    <mergeCell ref="K105:L105"/>
    <mergeCell ref="K106:L106"/>
    <mergeCell ref="K107:L107"/>
    <mergeCell ref="K100:L100"/>
    <mergeCell ref="K101:L101"/>
    <mergeCell ref="K102:L102"/>
    <mergeCell ref="K103:L103"/>
    <mergeCell ref="K96:L96"/>
    <mergeCell ref="K97:L97"/>
    <mergeCell ref="K98:L98"/>
    <mergeCell ref="K99:L99"/>
    <mergeCell ref="K92:L92"/>
    <mergeCell ref="K93:L93"/>
    <mergeCell ref="K94:L94"/>
    <mergeCell ref="K95:L95"/>
    <mergeCell ref="K88:L88"/>
    <mergeCell ref="K89:L89"/>
    <mergeCell ref="K90:L90"/>
    <mergeCell ref="K91:L91"/>
    <mergeCell ref="K84:L84"/>
    <mergeCell ref="K85:L85"/>
    <mergeCell ref="K86:L86"/>
    <mergeCell ref="K87:L87"/>
    <mergeCell ref="K80:L80"/>
    <mergeCell ref="K81:L81"/>
    <mergeCell ref="K82:L82"/>
    <mergeCell ref="K83:L83"/>
    <mergeCell ref="K76:L76"/>
    <mergeCell ref="K77:L77"/>
    <mergeCell ref="K78:L78"/>
    <mergeCell ref="K79:L79"/>
    <mergeCell ref="K72:L72"/>
    <mergeCell ref="K73:L73"/>
    <mergeCell ref="K74:L74"/>
    <mergeCell ref="K75:L75"/>
    <mergeCell ref="K68:L68"/>
    <mergeCell ref="K69:L69"/>
    <mergeCell ref="K70:L70"/>
    <mergeCell ref="K71:L71"/>
    <mergeCell ref="K64:L64"/>
    <mergeCell ref="K65:L65"/>
    <mergeCell ref="K66:L66"/>
    <mergeCell ref="K67:L67"/>
    <mergeCell ref="K60:L60"/>
    <mergeCell ref="K61:L61"/>
    <mergeCell ref="K62:L62"/>
    <mergeCell ref="K63:L63"/>
    <mergeCell ref="K56:L56"/>
    <mergeCell ref="K57:L57"/>
    <mergeCell ref="K58:L58"/>
    <mergeCell ref="K59:L59"/>
    <mergeCell ref="K52:L52"/>
    <mergeCell ref="K53:L53"/>
    <mergeCell ref="K54:L54"/>
    <mergeCell ref="K55:L55"/>
    <mergeCell ref="K48:L48"/>
    <mergeCell ref="K49:L49"/>
    <mergeCell ref="K50:L50"/>
    <mergeCell ref="K51:L51"/>
    <mergeCell ref="K44:L44"/>
    <mergeCell ref="K45:L45"/>
    <mergeCell ref="K46:L46"/>
    <mergeCell ref="K47:L47"/>
    <mergeCell ref="K40:L40"/>
    <mergeCell ref="K41:L41"/>
    <mergeCell ref="K42:L42"/>
    <mergeCell ref="K43:L43"/>
    <mergeCell ref="K36:L36"/>
    <mergeCell ref="K37:L37"/>
    <mergeCell ref="K38:L38"/>
    <mergeCell ref="K39:L39"/>
    <mergeCell ref="K32:L32"/>
    <mergeCell ref="K33:L33"/>
    <mergeCell ref="K34:L34"/>
    <mergeCell ref="K35:L35"/>
    <mergeCell ref="K28:L28"/>
    <mergeCell ref="K29:L29"/>
    <mergeCell ref="K30:L30"/>
    <mergeCell ref="K31:L31"/>
    <mergeCell ref="K24:L24"/>
    <mergeCell ref="K25:L25"/>
    <mergeCell ref="K26:L26"/>
    <mergeCell ref="K27:L27"/>
    <mergeCell ref="K20:L20"/>
    <mergeCell ref="K21:L21"/>
    <mergeCell ref="K22:L22"/>
    <mergeCell ref="K23:L23"/>
    <mergeCell ref="K13:L13"/>
    <mergeCell ref="K14:L14"/>
    <mergeCell ref="K19:L19"/>
    <mergeCell ref="K15:L15"/>
    <mergeCell ref="K16:L16"/>
    <mergeCell ref="K17:L17"/>
    <mergeCell ref="K18:L18"/>
    <mergeCell ref="X50:X53"/>
    <mergeCell ref="Y50:Y53"/>
    <mergeCell ref="X35:Y35"/>
    <mergeCell ref="X38:X42"/>
    <mergeCell ref="Y38:Y42"/>
    <mergeCell ref="X45:X46"/>
    <mergeCell ref="Y45:Y46"/>
    <mergeCell ref="X43:X44"/>
    <mergeCell ref="X47:X49"/>
    <mergeCell ref="Y47:Y49"/>
    <mergeCell ref="N12:R12"/>
    <mergeCell ref="N13:R13"/>
    <mergeCell ref="N20:R20"/>
    <mergeCell ref="Y36:Y37"/>
    <mergeCell ref="X36:X37"/>
    <mergeCell ref="N21:R21"/>
    <mergeCell ref="N22:R22"/>
    <mergeCell ref="X18:X32"/>
    <mergeCell ref="N25:R25"/>
    <mergeCell ref="N26:R26"/>
    <mergeCell ref="BO8:BQ8"/>
    <mergeCell ref="A1:E1"/>
    <mergeCell ref="S9:V9"/>
    <mergeCell ref="AD8:AJ8"/>
    <mergeCell ref="AK8:AW8"/>
    <mergeCell ref="AD7:AY7"/>
    <mergeCell ref="BA8:BB8"/>
    <mergeCell ref="BA7:BR7"/>
    <mergeCell ref="BJ8:BK8"/>
    <mergeCell ref="BL8:BN8"/>
    <mergeCell ref="X54:AA54"/>
    <mergeCell ref="N14:R14"/>
    <mergeCell ref="N15:R15"/>
    <mergeCell ref="N16:R16"/>
    <mergeCell ref="N17:R17"/>
    <mergeCell ref="N18:R18"/>
    <mergeCell ref="N19:R19"/>
    <mergeCell ref="N23:R23"/>
    <mergeCell ref="N24:R24"/>
    <mergeCell ref="Y43:Y44"/>
    <mergeCell ref="K1:M1"/>
    <mergeCell ref="L2:O2"/>
    <mergeCell ref="N1:O1"/>
    <mergeCell ref="X33:AA33"/>
    <mergeCell ref="U1:V1"/>
    <mergeCell ref="R4:U5"/>
    <mergeCell ref="Q4:Q5"/>
    <mergeCell ref="R1:S1"/>
    <mergeCell ref="Y18:Y30"/>
    <mergeCell ref="K12:L12"/>
  </mergeCells>
  <conditionalFormatting sqref="S2:S65536 O3:O65536 C3:J65536 K1:K65536 A1:B65536 C1:J1 T1:IV65536 P1:R65536 O1 N1:N65536 L2:M65536">
    <cfRule type="expression" priority="1" dxfId="0" stopIfTrue="1">
      <formula>CELL("protect",A1)=0</formula>
    </cfRule>
  </conditionalFormatting>
  <dataValidations count="37">
    <dataValidation allowBlank="1" showInputMessage="1" showErrorMessage="1" prompt="移動、休憩、昼食などの時間を除いた、実時間を記入してください。&#10;　時間（H)と分（M)の両方がありますので、注意してください。&#10; （認定プログラム総覧を参照）" imeMode="off" sqref="S11:S110"/>
    <dataValidation allowBlank="1" showInputMessage="1" showErrorMessage="1" prompt="重み係数があるものは記入してください。&#10;　重み係数がなく、実時間に無関係で一律に単位が決まるものもありますので注意してください。&#10;　（ガイドブックのP7・9及びＱＡを参照）" imeMode="off" sqref="T11:T110"/>
    <dataValidation allowBlank="1" showInputMessage="1" showErrorMessage="1" prompt="この欄には記入しないで下さい" imeMode="off" sqref="V10:W65536"/>
    <dataValidation allowBlank="1" showInputMessage="1" showErrorMessage="1" prompt="教育分野や教育形態について、第三者が見てもわかるように簡潔に記入してください" imeMode="on" sqref="N11:N110 O21:R110"/>
    <dataValidation allowBlank="1" showInputMessage="1" showErrorMessage="1" prompt="プログラムの主催者名を書いてください" imeMode="on" sqref="M11:M110"/>
    <dataValidation allowBlank="1" showInputMessage="1" showErrorMessage="1" prompt="記号を入力すれば、自動記入されます" sqref="H11:H110"/>
    <dataValidation allowBlank="1" showInputMessage="1" showErrorMessage="1" prompt="番号を入力すれば、自動記入されます" sqref="J11:J110"/>
    <dataValidation allowBlank="1" showInputMessage="1" showErrorMessage="1" prompt="四捨五入して小数第一位止めで計算されます。&#10;　重み係数が無く、一律に単位数が定められているものは、当該単位数を直接記入してください。&#10;　（ガイドブックP9を参照）" imeMode="off" sqref="U11:U110"/>
    <dataValidation allowBlank="1" showInputMessage="1" showErrorMessage="1" imeMode="on" sqref="V2:V8 W1:W8 S2:U2"/>
    <dataValidation allowBlank="1" showInputMessage="1" showErrorMessage="1" imeMode="off" sqref="R9:W9 R7:U8 R6 E11:F110 R2"/>
    <dataValidation allowBlank="1" showInputMessage="1" showErrorMessage="1" prompt="認定プログラムを見て、A～Vのうち一つだけ選んで下さい。教育分野が自動記入されます。&#10; 一つのプログラムが複数の講義で構成される場合は,、講義ごとに記入してください。&#10; 未認定のものは、具体的内容例を見て最も近い分野を判断して下さい。&#10; （ガイドブックの　p8 「教育分野」を参照）" imeMode="off" sqref="G10"/>
    <dataValidation allowBlank="1" showInputMessage="1" showErrorMessage="1" prompt="認定プログラムを見て、1～18のうち一つだけ選んでください。教育形態が自動記入されます。&#10;　未認定のものは、具体例を見て最も近いものを記入してください。&#10;　(ガイドブックのP9「教育形態」を参照）" imeMode="off" sqref="I10"/>
    <dataValidation type="whole" allowBlank="1" showInputMessage="1" showErrorMessage="1" prompt="1-12を記入してください" imeMode="off" sqref="C11:C110">
      <formula1>1</formula1>
      <formula2>12</formula2>
    </dataValidation>
    <dataValidation type="whole" allowBlank="1" showInputMessage="1" showErrorMessage="1" prompt="1-31を記入して下さい" imeMode="off" sqref="D11:D110">
      <formula1>1</formula1>
      <formula2>31</formula2>
    </dataValidation>
    <dataValidation type="whole" allowBlank="1" showInputMessage="1" showErrorMessage="1" prompt="認定プログラムを見て、1～18のうち一つだけ選んでください。教育形態が自動記入されます。&#10;　未認定のものは、具体例を見て最も近いものを記入してください。&#10;　(ガイドブックのP9「教育形態」を参照）" error="1-18までです" imeMode="off" sqref="I11:I110">
      <formula1>1</formula1>
      <formula2>18</formula2>
    </dataValidation>
    <dataValidation allowBlank="1" showInputMessage="1" showErrorMessage="1" prompt="認定プログラムを見て、A～Vのうち一つだけ選んで下さい。教育分野が自動記入されます。&#10; 一つのプログラムが複数の講義で構成される場合は,、講義ごとに記入してください。&#10; 未認定のものは、具体的内容例を見て最も近い分野を判断して下さい。&#10; （ガイドブックの　p8 「教育分野」を参照）" error="A-Vから一つ入力してください" imeMode="off" sqref="G11:G110"/>
    <dataValidation allowBlank="1" showInputMessage="1" showErrorMessage="1" prompt="登録番号など（H16は未定です）" imeMode="off" sqref="R3:U3"/>
    <dataValidation allowBlank="1" showInputMessage="1" showErrorMessage="1" prompt="本日の日付です。&#10;　異なる場合は,、パソコンの日時の設定を確認して下さい。" sqref="T1:V1"/>
    <dataValidation allowBlank="1" showInputMessage="1" showErrorMessage="1" prompt="記録簿をダウンロードした日を記入してください。&#10; 2004/6/4 の様に記入してください。" imeMode="off" sqref="Q1"/>
    <dataValidation allowBlank="1" showInputMessage="1" showErrorMessage="1" prompt="貴方の名前を記入してください。" imeMode="on" sqref="R4:U5"/>
    <dataValidation allowBlank="1" showInputMessage="1" showErrorMessage="1" prompt="記録簿をダウンロードした日を記入してください。&#10;　2004/6/4 の様に記入してください。" imeMode="off" sqref="R1:S1"/>
    <dataValidation type="whole" operator="greaterThanOrEqual" allowBlank="1" showInputMessage="1" showErrorMessage="1" prompt="西暦で記入してください&#10;&#10;　見やすくするため、ウインドウ枠を固定してあります。&#10;&#10;　空白行を作らないよう、順番に注意してください。" error="2003年以降です" imeMode="off" sqref="B11:B110">
      <formula1>2003</formula1>
    </dataValidation>
    <dataValidation allowBlank="1" showInputMessage="1" showErrorMessage="1" prompt="　参加学習型や自己学習型に偏重しないよう、バランスよく自分の能力を磨きましょう。" imeMode="off" sqref="M7"/>
    <dataValidation allowBlank="1" showInputMessage="1" showErrorMessage="1" prompt="資格制度の更新等に当たり、必要とされる教育分野/&#10;教育形態別の単位が示されることもあります" imeMode="off" sqref="F7:G7"/>
    <dataValidation allowBlank="1" showInputMessage="1" showErrorMessage="1" prompt="◆記入箇所&#10;記入できるのは、未記入の着色部分です。その他は保護されており、行・列の挿入・削除等の様式変更は行なわないで下さい（自動計算が壊れます）。" sqref="F1"/>
    <dataValidation allowBlank="1" showInputMessage="1" showErrorMessage="1" prompt="◆CPDの計画と実施分析&#10;　計画目標を記入しておくと、記録簿に記入する度に進捗状況が把握でき、今後の計画に役立ちます。" sqref="G1"/>
    <dataValidation allowBlank="1" showInputMessage="1" showErrorMessage="1" prompt="◆記入例で練習&#10;　記入例のデータをいろいろ変えてみて、記録簿に慣れてください。" sqref="H1"/>
    <dataValidation allowBlank="1" showInputMessage="1" showErrorMessage="1" prompt="◆説明文の移動&#10;説明文が入力の邪魔になる場合は、任意の場所にドラッグで移動できます。（左クリックしたまま引いて移動する）" sqref="I1"/>
    <dataValidation allowBlank="1" showInputMessage="1" showErrorMessage="1" prompt="◆イルカ&#10;画面上部のツールバーのヘルプをクリックし、「Officeアシスタントを表示する」をクリックすると、イルカが任意の場所で説明します。&#10;（Excel97では？をクリック）" sqref="J1"/>
    <dataValidation allowBlank="1" showInputMessage="1" showErrorMessage="1" prompt="着色したセルにカーソルを移動させると、記入方法を案内します。&#10;最初に、左の説明1-5を見てください。" sqref="K1"/>
    <dataValidation allowBlank="1" showInputMessage="1" showErrorMessage="1" prompt="CPDの年間計画を、教育分野別に立てて見ましょう。&#10;下へ" imeMode="off" sqref="F4:G4"/>
    <dataValidation allowBlank="1" showInputMessage="1" showErrorMessage="1" prompt="　例えば,&#10;基礎共通分野　　=6&#10;ＬＡ専門技術分野=30&#10;総合管理分野　　=7&#10;周辺技術分野　　=７&#10;と記入すると、合計で50単位になります" imeMode="off" sqref="F5:G5"/>
    <dataValidation allowBlank="1" showInputMessage="1" showErrorMessage="1" prompt="　バランスよく履修できるよう、いろいろと試してみてください。&#10;&#10;　昨年の実績を踏まえ、自分の目標を記入して見ましょう。" imeMode="off" sqref="F6:G6"/>
    <dataValidation allowBlank="1" showInputMessage="1" showErrorMessage="1" prompt="CPDの年間計画を、教育形態別に立ててみましょう。" imeMode="off" sqref="M4"/>
    <dataValidation allowBlank="1" showInputMessage="1" showErrorMessage="1" prompt="　教育形態は、”能力開発”の区分でもあります。&#10;" imeMode="off" sqref="M5"/>
    <dataValidation allowBlank="1" showInputMessage="1" showErrorMessage="1" prompt="　例えば、&#10;参加学習型=20&#10;情報提供型=10&#10;実務学習型=10&#10;自己学習型=10&#10;と記入すると年間50単位となります。" imeMode="off" sqref="M6"/>
    <dataValidation allowBlank="1" showInputMessage="1" showErrorMessage="1" prompt="プログラム名を記入してください" imeMode="on" sqref="K11:L110"/>
  </dataValidations>
  <hyperlinks>
    <hyperlink ref="N1:O1" location="'詳細図 '!A1" display="分析図へリンク　押す"/>
  </hyperlinks>
  <printOptions/>
  <pageMargins left="0.6" right="0.56" top="0.45" bottom="0.4" header="0.35" footer="0.3"/>
  <pageSetup fitToHeight="1" fitToWidth="1" horizontalDpi="300" verticalDpi="300" orientation="landscape" paperSize="9" scale="77"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Y8"/>
  <sheetViews>
    <sheetView view="pageBreakPreview" zoomScale="75" zoomScaleNormal="50" zoomScaleSheetLayoutView="75" workbookViewId="0" topLeftCell="A1">
      <selection activeCell="A1" sqref="A1:A3"/>
    </sheetView>
  </sheetViews>
  <sheetFormatPr defaultColWidth="9.00390625" defaultRowHeight="13.5"/>
  <cols>
    <col min="2" max="2" width="3.50390625" style="0" customWidth="1"/>
    <col min="21" max="22" width="7.00390625" style="0" customWidth="1"/>
    <col min="24" max="24" width="6.50390625" style="0" customWidth="1"/>
    <col min="25" max="25" width="6.875" style="0" customWidth="1"/>
  </cols>
  <sheetData>
    <row r="1" spans="1:25" ht="14.25">
      <c r="A1" s="191" t="s">
        <v>180</v>
      </c>
      <c r="T1" s="73" t="s">
        <v>181</v>
      </c>
      <c r="U1" s="157">
        <f>'記録簿'!R1</f>
        <v>0</v>
      </c>
      <c r="V1" s="157"/>
      <c r="W1" s="73" t="s">
        <v>182</v>
      </c>
      <c r="X1" s="151">
        <f ca="1">TODAY()</f>
        <v>38880</v>
      </c>
      <c r="Y1" s="152"/>
    </row>
    <row r="2" spans="1:25" ht="18.75">
      <c r="A2" s="192"/>
      <c r="T2" s="41"/>
      <c r="U2" s="41"/>
      <c r="V2" s="106"/>
      <c r="W2" s="106"/>
      <c r="X2" s="106"/>
      <c r="Y2" s="106"/>
    </row>
    <row r="3" spans="1:25" ht="15" thickBot="1">
      <c r="A3" s="193"/>
      <c r="T3" s="74" t="s">
        <v>113</v>
      </c>
      <c r="U3" s="154">
        <f>'記録簿'!R3</f>
        <v>0</v>
      </c>
      <c r="V3" s="154"/>
      <c r="W3" s="154"/>
      <c r="X3" s="154"/>
      <c r="Y3" s="43"/>
    </row>
    <row r="4" spans="20:25" ht="6.75" customHeight="1">
      <c r="T4" s="155" t="s">
        <v>112</v>
      </c>
      <c r="U4" s="153">
        <f>'記録簿'!R4</f>
        <v>0</v>
      </c>
      <c r="V4" s="153"/>
      <c r="W4" s="153"/>
      <c r="X4" s="153"/>
      <c r="Y4" s="43"/>
    </row>
    <row r="5" spans="20:25" ht="14.25">
      <c r="T5" s="156"/>
      <c r="U5" s="154"/>
      <c r="V5" s="154"/>
      <c r="W5" s="154"/>
      <c r="X5" s="154"/>
      <c r="Y5" s="43"/>
    </row>
    <row r="6" spans="20:25" ht="14.25">
      <c r="T6" s="75"/>
      <c r="U6" s="185"/>
      <c r="V6" s="185"/>
      <c r="W6" s="185"/>
      <c r="X6" s="185"/>
      <c r="Y6" s="43"/>
    </row>
    <row r="7" spans="20:25" ht="14.25">
      <c r="T7" s="74" t="s">
        <v>179</v>
      </c>
      <c r="U7" s="154">
        <f>'記録簿'!R7</f>
        <v>0</v>
      </c>
      <c r="V7" s="154"/>
      <c r="W7" s="154"/>
      <c r="X7" s="154"/>
      <c r="Y7" s="43"/>
    </row>
    <row r="8" spans="20:25" ht="14.25">
      <c r="T8" s="76" t="s">
        <v>189</v>
      </c>
      <c r="U8" s="178">
        <f>'記録簿'!R8</f>
        <v>0</v>
      </c>
      <c r="V8" s="178"/>
      <c r="W8" s="178"/>
      <c r="X8" s="178"/>
      <c r="Y8" s="43"/>
    </row>
  </sheetData>
  <mergeCells count="9">
    <mergeCell ref="U8:X8"/>
    <mergeCell ref="T4:T5"/>
    <mergeCell ref="U4:X5"/>
    <mergeCell ref="U6:X6"/>
    <mergeCell ref="U7:X7"/>
    <mergeCell ref="A1:A3"/>
    <mergeCell ref="U1:V1"/>
    <mergeCell ref="X1:Y1"/>
    <mergeCell ref="U3:X3"/>
  </mergeCells>
  <conditionalFormatting sqref="V2:V8 W1:Y8 T1:U8">
    <cfRule type="expression" priority="1" dxfId="0" stopIfTrue="1">
      <formula>CELL("protect",T1)=0</formula>
    </cfRule>
  </conditionalFormatting>
  <dataValidations count="7">
    <dataValidation allowBlank="1" showInputMessage="1" showErrorMessage="1" imeMode="on" sqref="Y2:Y8 V2:X2"/>
    <dataValidation allowBlank="1" showInputMessage="1" showErrorMessage="1" imeMode="off" sqref="U7:X8 U6 U2"/>
    <dataValidation allowBlank="1" showInputMessage="1" showErrorMessage="1" prompt="登録番号など（H16は未定です）" imeMode="off" sqref="U3:X3"/>
    <dataValidation allowBlank="1" showInputMessage="1" showErrorMessage="1" prompt="本日の日付です。&#10;　異なる場合は,、パソコンの日時の設定を確認して下さい。" sqref="W1:Y1"/>
    <dataValidation allowBlank="1" showInputMessage="1" showErrorMessage="1" prompt="記録簿をダウンロードした日を記入してください。&#10; 2004/6/4 の様に記入してください。" imeMode="off" sqref="T1"/>
    <dataValidation allowBlank="1" showInputMessage="1" showErrorMessage="1" prompt="貴方の名前を記入してください。" imeMode="off" sqref="U4:X5"/>
    <dataValidation allowBlank="1" showInputMessage="1" showErrorMessage="1" prompt="記録簿をダウンロードした日を記入してください。&#10;　2004/6/4 の様に記入してください。" imeMode="off" sqref="U1:V1"/>
  </dataValidations>
  <hyperlinks>
    <hyperlink ref="A1:A3" location="記録簿!A1" display="記録簿に戻る"/>
  </hyperlinks>
  <printOptions/>
  <pageMargins left="0.75" right="0.75" top="0.5" bottom="0.67" header="0.38" footer="0.512"/>
  <pageSetup fitToHeight="1" fitToWidth="1" horizontalDpi="300" verticalDpi="300" orientation="landscape"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S111"/>
  <sheetViews>
    <sheetView view="pageBreakPreview" zoomScale="75" zoomScaleNormal="75" zoomScaleSheetLayoutView="75" workbookViewId="0" topLeftCell="A1">
      <pane xSplit="1" ySplit="10" topLeftCell="B11" activePane="bottomRight" state="frozen"/>
      <selection pane="topLeft" activeCell="A1" sqref="A1"/>
      <selection pane="topRight" activeCell="B1" sqref="B1"/>
      <selection pane="bottomLeft" activeCell="A11" sqref="A11"/>
      <selection pane="bottomRight" activeCell="N1" sqref="N1:O1"/>
    </sheetView>
  </sheetViews>
  <sheetFormatPr defaultColWidth="9.00390625" defaultRowHeight="13.5"/>
  <cols>
    <col min="1" max="1" width="4.625" style="3" customWidth="1"/>
    <col min="2" max="2" width="6.25390625" style="20" customWidth="1"/>
    <col min="3" max="3" width="4.00390625" style="20" bestFit="1" customWidth="1"/>
    <col min="4" max="4" width="4.125" style="20" customWidth="1"/>
    <col min="5" max="5" width="7.00390625" style="24" customWidth="1"/>
    <col min="6" max="6" width="6.875" style="24" customWidth="1"/>
    <col min="7" max="7" width="4.00390625" style="24" bestFit="1" customWidth="1"/>
    <col min="8" max="8" width="12.25390625" style="24" bestFit="1" customWidth="1"/>
    <col min="9" max="9" width="4.875" style="24" bestFit="1" customWidth="1"/>
    <col min="10" max="10" width="9.125" style="24" customWidth="1"/>
    <col min="11" max="11" width="4.875" style="24" customWidth="1"/>
    <col min="12" max="12" width="22.00390625" style="63" customWidth="1"/>
    <col min="13" max="15" width="12.125" style="63" customWidth="1"/>
    <col min="16" max="16" width="3.375" style="63" customWidth="1"/>
    <col min="17" max="17" width="11.375" style="63" customWidth="1"/>
    <col min="18" max="18" width="4.625" style="63" customWidth="1"/>
    <col min="19" max="20" width="6.00390625" style="20" bestFit="1" customWidth="1"/>
    <col min="21" max="21" width="8.00390625" style="20" customWidth="1"/>
    <col min="22" max="23" width="6.00390625" style="20" customWidth="1"/>
    <col min="25" max="25" width="9.125" style="0" bestFit="1" customWidth="1"/>
    <col min="26" max="26" width="11.50390625" style="0" bestFit="1" customWidth="1"/>
    <col min="27" max="27" width="11.375" style="0" bestFit="1" customWidth="1"/>
    <col min="28" max="28" width="12.00390625" style="0" bestFit="1" customWidth="1"/>
    <col min="30" max="30" width="3.375" style="0" hidden="1" customWidth="1"/>
    <col min="31" max="51" width="3.50390625" style="0" hidden="1" customWidth="1"/>
    <col min="52" max="52" width="6.25390625" style="0" hidden="1" customWidth="1"/>
    <col min="53" max="70" width="3.00390625" style="0" hidden="1" customWidth="1"/>
  </cols>
  <sheetData>
    <row r="1" spans="1:23" ht="19.5" thickBot="1">
      <c r="A1" s="170" t="s">
        <v>178</v>
      </c>
      <c r="B1" s="170"/>
      <c r="C1" s="170"/>
      <c r="D1" s="170"/>
      <c r="E1" s="170"/>
      <c r="F1" s="199" t="s">
        <v>183</v>
      </c>
      <c r="G1" s="200"/>
      <c r="H1" s="200"/>
      <c r="I1" s="200"/>
      <c r="J1" s="200"/>
      <c r="K1" s="201"/>
      <c r="L1" s="78" t="s">
        <v>184</v>
      </c>
      <c r="M1" s="70"/>
      <c r="N1" s="197" t="s">
        <v>185</v>
      </c>
      <c r="O1" s="198"/>
      <c r="P1" s="70"/>
      <c r="Q1" s="73" t="s">
        <v>181</v>
      </c>
      <c r="R1" s="157">
        <v>38142</v>
      </c>
      <c r="S1" s="157"/>
      <c r="T1" s="73" t="s">
        <v>182</v>
      </c>
      <c r="U1" s="151">
        <f ca="1">TODAY()</f>
        <v>38880</v>
      </c>
      <c r="V1" s="152"/>
      <c r="W1" s="105"/>
    </row>
    <row r="2" spans="1:23" s="42" customFormat="1" ht="18.75">
      <c r="A2" s="35"/>
      <c r="B2" s="196" t="s">
        <v>176</v>
      </c>
      <c r="C2" s="196"/>
      <c r="D2" s="196"/>
      <c r="E2" s="196"/>
      <c r="F2" s="196"/>
      <c r="G2" s="196"/>
      <c r="H2" s="196"/>
      <c r="I2" s="196"/>
      <c r="J2" s="196"/>
      <c r="L2" s="195" t="s">
        <v>177</v>
      </c>
      <c r="M2" s="195"/>
      <c r="N2" s="195"/>
      <c r="O2" s="195"/>
      <c r="P2" s="132"/>
      <c r="Q2" s="41"/>
      <c r="R2" s="41"/>
      <c r="S2" s="106"/>
      <c r="T2" s="106"/>
      <c r="U2" s="106"/>
      <c r="V2" s="106"/>
      <c r="W2" s="106"/>
    </row>
    <row r="3" spans="1:24" s="4" customFormat="1" ht="14.25">
      <c r="A3" s="37"/>
      <c r="B3" s="186" t="s">
        <v>110</v>
      </c>
      <c r="C3" s="186"/>
      <c r="D3" s="186"/>
      <c r="E3" s="186"/>
      <c r="F3" s="186" t="s">
        <v>175</v>
      </c>
      <c r="G3" s="186"/>
      <c r="H3" s="65" t="s">
        <v>103</v>
      </c>
      <c r="I3" s="186" t="s">
        <v>105</v>
      </c>
      <c r="J3" s="186"/>
      <c r="K3" s="39"/>
      <c r="L3" s="65" t="s">
        <v>110</v>
      </c>
      <c r="M3" s="65" t="s">
        <v>175</v>
      </c>
      <c r="N3" s="65" t="s">
        <v>103</v>
      </c>
      <c r="O3" s="65" t="s">
        <v>105</v>
      </c>
      <c r="P3" s="43"/>
      <c r="Q3" s="74" t="s">
        <v>113</v>
      </c>
      <c r="R3" s="154" t="s">
        <v>219</v>
      </c>
      <c r="S3" s="154"/>
      <c r="T3" s="154"/>
      <c r="U3" s="154"/>
      <c r="V3" s="43"/>
      <c r="W3" s="43"/>
      <c r="X3" s="97"/>
    </row>
    <row r="4" spans="1:24" s="4" customFormat="1" ht="14.25">
      <c r="A4" s="37"/>
      <c r="B4" s="183" t="s">
        <v>100</v>
      </c>
      <c r="C4" s="183"/>
      <c r="D4" s="183"/>
      <c r="E4" s="183"/>
      <c r="F4" s="187">
        <v>6</v>
      </c>
      <c r="G4" s="187"/>
      <c r="H4" s="66">
        <f>SUM(AD111:AJ111)</f>
        <v>5</v>
      </c>
      <c r="I4" s="189">
        <f>IF(F4&lt;&gt;0,H4/F4,"")</f>
        <v>0.8333333333333334</v>
      </c>
      <c r="J4" s="189"/>
      <c r="K4" s="40"/>
      <c r="L4" s="64" t="s">
        <v>106</v>
      </c>
      <c r="M4" s="77">
        <v>20</v>
      </c>
      <c r="N4" s="68">
        <f>SUM(BA111:BB111)</f>
        <v>5</v>
      </c>
      <c r="O4" s="69">
        <f>IF(M4&lt;&gt;0,N4/M4,"")</f>
        <v>0.25</v>
      </c>
      <c r="P4" s="131"/>
      <c r="Q4" s="155" t="s">
        <v>112</v>
      </c>
      <c r="R4" s="153" t="s">
        <v>216</v>
      </c>
      <c r="S4" s="153"/>
      <c r="T4" s="153"/>
      <c r="U4" s="153"/>
      <c r="V4" s="43"/>
      <c r="W4" s="43"/>
      <c r="X4" s="97"/>
    </row>
    <row r="5" spans="1:24" s="4" customFormat="1" ht="14.25">
      <c r="A5" s="37"/>
      <c r="B5" s="183" t="s">
        <v>104</v>
      </c>
      <c r="C5" s="183"/>
      <c r="D5" s="183"/>
      <c r="E5" s="183"/>
      <c r="F5" s="187">
        <v>30</v>
      </c>
      <c r="G5" s="187"/>
      <c r="H5" s="67">
        <f>SUM(AK111:AW111)</f>
        <v>36</v>
      </c>
      <c r="I5" s="189">
        <f>IF(F5&lt;&gt;0,H5/F5,"")</f>
        <v>1.2</v>
      </c>
      <c r="J5" s="189"/>
      <c r="K5" s="38"/>
      <c r="L5" s="64" t="s">
        <v>107</v>
      </c>
      <c r="M5" s="77">
        <v>10</v>
      </c>
      <c r="N5" s="68">
        <f>SUM(BC111:BG111,BJ111:BK111,BO111:BQ111)</f>
        <v>41</v>
      </c>
      <c r="O5" s="69">
        <f>IF(M5&lt;&gt;0,N5/M5,"")</f>
        <v>4.1</v>
      </c>
      <c r="P5" s="36"/>
      <c r="Q5" s="156"/>
      <c r="R5" s="154"/>
      <c r="S5" s="154"/>
      <c r="T5" s="154"/>
      <c r="U5" s="154"/>
      <c r="V5" s="43"/>
      <c r="W5" s="43"/>
      <c r="X5" s="97"/>
    </row>
    <row r="6" spans="1:24" s="4" customFormat="1" ht="14.25">
      <c r="A6" s="37"/>
      <c r="B6" s="183" t="s">
        <v>101</v>
      </c>
      <c r="C6" s="183"/>
      <c r="D6" s="183"/>
      <c r="E6" s="183"/>
      <c r="F6" s="187">
        <v>7</v>
      </c>
      <c r="G6" s="187"/>
      <c r="H6" s="67">
        <f>AX111</f>
        <v>2</v>
      </c>
      <c r="I6" s="189">
        <f>IF(F6&lt;&gt;0,H6/F6,"")</f>
        <v>0.2857142857142857</v>
      </c>
      <c r="J6" s="189"/>
      <c r="K6" s="38"/>
      <c r="L6" s="64" t="s">
        <v>72</v>
      </c>
      <c r="M6" s="77">
        <v>10</v>
      </c>
      <c r="N6" s="68">
        <f>SUM(BH111:BI111,BL111:BN111)</f>
        <v>2</v>
      </c>
      <c r="O6" s="69">
        <f>IF(M6&lt;&gt;0,N6/M6,"")</f>
        <v>0.2</v>
      </c>
      <c r="P6" s="36"/>
      <c r="Q6" s="75"/>
      <c r="R6" s="185"/>
      <c r="S6" s="185"/>
      <c r="T6" s="185"/>
      <c r="U6" s="185"/>
      <c r="V6" s="43"/>
      <c r="W6" s="43"/>
      <c r="X6" s="97"/>
    </row>
    <row r="7" spans="1:70" s="4" customFormat="1" ht="14.25">
      <c r="A7" s="37"/>
      <c r="B7" s="183" t="s">
        <v>102</v>
      </c>
      <c r="C7" s="183"/>
      <c r="D7" s="183"/>
      <c r="E7" s="183"/>
      <c r="F7" s="187">
        <v>7</v>
      </c>
      <c r="G7" s="187"/>
      <c r="H7" s="67">
        <f>AY111</f>
        <v>8</v>
      </c>
      <c r="I7" s="189">
        <f>IF(F7&lt;&gt;0,H7/F7,"")</f>
        <v>1.1428571428571428</v>
      </c>
      <c r="J7" s="189"/>
      <c r="K7" s="38"/>
      <c r="L7" s="64" t="s">
        <v>108</v>
      </c>
      <c r="M7" s="77">
        <v>10</v>
      </c>
      <c r="N7" s="68">
        <f>BR111</f>
        <v>3</v>
      </c>
      <c r="O7" s="69">
        <f>IF(M7&lt;&gt;0,N7/M7,"")</f>
        <v>0.3</v>
      </c>
      <c r="P7" s="36"/>
      <c r="Q7" s="74" t="s">
        <v>179</v>
      </c>
      <c r="R7" s="154" t="s">
        <v>217</v>
      </c>
      <c r="S7" s="154"/>
      <c r="T7" s="154"/>
      <c r="U7" s="154"/>
      <c r="V7" s="43"/>
      <c r="W7" s="43"/>
      <c r="X7" s="97"/>
      <c r="AD7" s="139" t="s">
        <v>121</v>
      </c>
      <c r="AE7" s="139"/>
      <c r="AF7" s="139"/>
      <c r="AG7" s="139"/>
      <c r="AH7" s="139"/>
      <c r="AI7" s="139"/>
      <c r="AJ7" s="139"/>
      <c r="AK7" s="139"/>
      <c r="AL7" s="139"/>
      <c r="AM7" s="139"/>
      <c r="AN7" s="139"/>
      <c r="AO7" s="139"/>
      <c r="AP7" s="139"/>
      <c r="AQ7" s="139"/>
      <c r="AR7" s="139"/>
      <c r="AS7" s="139"/>
      <c r="AT7" s="139"/>
      <c r="AU7" s="139"/>
      <c r="AV7" s="139"/>
      <c r="AW7" s="139"/>
      <c r="AX7" s="139"/>
      <c r="AY7" s="139"/>
      <c r="BA7" s="139" t="s">
        <v>122</v>
      </c>
      <c r="BB7" s="139"/>
      <c r="BC7" s="139"/>
      <c r="BD7" s="139"/>
      <c r="BE7" s="139"/>
      <c r="BF7" s="139"/>
      <c r="BG7" s="139"/>
      <c r="BH7" s="139"/>
      <c r="BI7" s="139"/>
      <c r="BJ7" s="139"/>
      <c r="BK7" s="139"/>
      <c r="BL7" s="139"/>
      <c r="BM7" s="139"/>
      <c r="BN7" s="139"/>
      <c r="BO7" s="139"/>
      <c r="BP7" s="139"/>
      <c r="BQ7" s="139"/>
      <c r="BR7" s="139"/>
    </row>
    <row r="8" spans="1:70" s="4" customFormat="1" ht="14.25">
      <c r="A8" s="37"/>
      <c r="B8" s="183" t="s">
        <v>111</v>
      </c>
      <c r="C8" s="183"/>
      <c r="D8" s="183"/>
      <c r="E8" s="183"/>
      <c r="F8" s="194">
        <f>SUM(F4:F7)</f>
        <v>50</v>
      </c>
      <c r="G8" s="194"/>
      <c r="H8" s="67">
        <f>BS111</f>
        <v>51</v>
      </c>
      <c r="I8" s="189">
        <f>IF(F8&lt;&gt;0,H8/F8,"")</f>
        <v>1.02</v>
      </c>
      <c r="J8" s="189"/>
      <c r="K8" s="38"/>
      <c r="L8" s="64" t="s">
        <v>111</v>
      </c>
      <c r="M8" s="68">
        <f>SUM(M4:M7)</f>
        <v>50</v>
      </c>
      <c r="N8" s="68">
        <f>AZ111</f>
        <v>51</v>
      </c>
      <c r="O8" s="69">
        <f>IF(M8&lt;&gt;0,N8/M8,"")</f>
        <v>1.02</v>
      </c>
      <c r="P8" s="36"/>
      <c r="Q8" s="76" t="s">
        <v>114</v>
      </c>
      <c r="R8" s="178" t="s">
        <v>218</v>
      </c>
      <c r="S8" s="178"/>
      <c r="T8" s="178"/>
      <c r="U8" s="178"/>
      <c r="V8" s="43"/>
      <c r="W8" s="43"/>
      <c r="X8" s="97"/>
      <c r="AD8" s="167" t="s">
        <v>123</v>
      </c>
      <c r="AE8" s="168"/>
      <c r="AF8" s="168"/>
      <c r="AG8" s="168"/>
      <c r="AH8" s="168"/>
      <c r="AI8" s="168"/>
      <c r="AJ8" s="169"/>
      <c r="AK8" s="172" t="s">
        <v>124</v>
      </c>
      <c r="AL8" s="172"/>
      <c r="AM8" s="172"/>
      <c r="AN8" s="172"/>
      <c r="AO8" s="172"/>
      <c r="AP8" s="172"/>
      <c r="AQ8" s="172"/>
      <c r="AR8" s="172"/>
      <c r="AS8" s="172"/>
      <c r="AT8" s="172"/>
      <c r="AU8" s="172"/>
      <c r="AV8" s="172"/>
      <c r="AW8" s="172"/>
      <c r="AX8" s="50" t="s">
        <v>125</v>
      </c>
      <c r="AY8" s="50" t="s">
        <v>126</v>
      </c>
      <c r="BA8" s="172" t="s">
        <v>127</v>
      </c>
      <c r="BB8" s="172"/>
      <c r="BC8" s="172" t="s">
        <v>128</v>
      </c>
      <c r="BD8" s="172"/>
      <c r="BE8" s="172"/>
      <c r="BF8" s="172"/>
      <c r="BG8" s="172"/>
      <c r="BH8" s="172" t="s">
        <v>129</v>
      </c>
      <c r="BI8" s="172"/>
      <c r="BJ8" s="172" t="s">
        <v>128</v>
      </c>
      <c r="BK8" s="172"/>
      <c r="BL8" s="172" t="s">
        <v>129</v>
      </c>
      <c r="BM8" s="172"/>
      <c r="BN8" s="172"/>
      <c r="BO8" s="167" t="s">
        <v>128</v>
      </c>
      <c r="BP8" s="168"/>
      <c r="BQ8" s="169"/>
      <c r="BR8" s="46" t="s">
        <v>174</v>
      </c>
    </row>
    <row r="9" spans="1:23" ht="12.75" customHeight="1" thickBot="1">
      <c r="A9" s="1"/>
      <c r="B9" s="1"/>
      <c r="C9" s="1"/>
      <c r="D9" s="1"/>
      <c r="E9" s="2"/>
      <c r="F9" s="2"/>
      <c r="G9" s="2"/>
      <c r="H9" s="2"/>
      <c r="I9" s="2"/>
      <c r="J9" s="2"/>
      <c r="K9" s="2"/>
      <c r="L9" s="34"/>
      <c r="M9" s="44"/>
      <c r="N9" s="44"/>
      <c r="O9" s="44"/>
      <c r="P9" s="44"/>
      <c r="Q9" s="44"/>
      <c r="R9" s="44"/>
      <c r="S9" s="171"/>
      <c r="T9" s="171"/>
      <c r="U9" s="171"/>
      <c r="V9" s="171"/>
      <c r="W9" s="105"/>
    </row>
    <row r="10" spans="1:70" s="113" customFormat="1" ht="45" customHeight="1" thickBot="1">
      <c r="A10" s="85" t="s">
        <v>89</v>
      </c>
      <c r="B10" s="86" t="s">
        <v>0</v>
      </c>
      <c r="C10" s="87" t="s">
        <v>1</v>
      </c>
      <c r="D10" s="87" t="s">
        <v>2</v>
      </c>
      <c r="E10" s="88" t="s">
        <v>3</v>
      </c>
      <c r="F10" s="89" t="s">
        <v>4</v>
      </c>
      <c r="G10" s="89" t="s">
        <v>5</v>
      </c>
      <c r="H10" s="90" t="s">
        <v>90</v>
      </c>
      <c r="I10" s="90" t="s">
        <v>6</v>
      </c>
      <c r="J10" s="91" t="s">
        <v>7</v>
      </c>
      <c r="K10" s="176" t="s">
        <v>91</v>
      </c>
      <c r="L10" s="177"/>
      <c r="M10" s="92" t="s">
        <v>92</v>
      </c>
      <c r="N10" s="176" t="s">
        <v>93</v>
      </c>
      <c r="O10" s="179"/>
      <c r="P10" s="179"/>
      <c r="Q10" s="179"/>
      <c r="R10" s="177"/>
      <c r="S10" s="93" t="s">
        <v>94</v>
      </c>
      <c r="T10" s="93" t="s">
        <v>95</v>
      </c>
      <c r="U10" s="93" t="s">
        <v>96</v>
      </c>
      <c r="V10" s="94" t="s">
        <v>97</v>
      </c>
      <c r="W10" s="95"/>
      <c r="X10" s="180" t="s">
        <v>8</v>
      </c>
      <c r="Y10" s="181"/>
      <c r="Z10" s="110" t="s">
        <v>9</v>
      </c>
      <c r="AA10" s="111" t="s">
        <v>10</v>
      </c>
      <c r="AB10" s="112" t="s">
        <v>186</v>
      </c>
      <c r="AD10" s="114" t="s">
        <v>115</v>
      </c>
      <c r="AE10" s="115" t="s">
        <v>116</v>
      </c>
      <c r="AF10" s="115" t="s">
        <v>117</v>
      </c>
      <c r="AG10" s="115" t="s">
        <v>118</v>
      </c>
      <c r="AH10" s="115" t="s">
        <v>119</v>
      </c>
      <c r="AI10" s="115" t="s">
        <v>120</v>
      </c>
      <c r="AJ10" s="116" t="s">
        <v>135</v>
      </c>
      <c r="AK10" s="114" t="s">
        <v>130</v>
      </c>
      <c r="AL10" s="115" t="s">
        <v>30</v>
      </c>
      <c r="AM10" s="115" t="s">
        <v>136</v>
      </c>
      <c r="AN10" s="115" t="s">
        <v>137</v>
      </c>
      <c r="AO10" s="115" t="s">
        <v>138</v>
      </c>
      <c r="AP10" s="115" t="s">
        <v>131</v>
      </c>
      <c r="AQ10" s="115" t="s">
        <v>139</v>
      </c>
      <c r="AR10" s="115" t="s">
        <v>140</v>
      </c>
      <c r="AS10" s="115" t="s">
        <v>132</v>
      </c>
      <c r="AT10" s="115" t="s">
        <v>134</v>
      </c>
      <c r="AU10" s="115" t="s">
        <v>141</v>
      </c>
      <c r="AV10" s="115" t="s">
        <v>142</v>
      </c>
      <c r="AW10" s="116" t="s">
        <v>143</v>
      </c>
      <c r="AX10" s="117" t="s">
        <v>144</v>
      </c>
      <c r="AY10" s="117" t="s">
        <v>133</v>
      </c>
      <c r="BA10" s="118">
        <v>1</v>
      </c>
      <c r="BB10" s="119">
        <v>2</v>
      </c>
      <c r="BC10" s="118">
        <v>3</v>
      </c>
      <c r="BD10" s="120">
        <v>4</v>
      </c>
      <c r="BE10" s="120">
        <v>5</v>
      </c>
      <c r="BF10" s="120">
        <v>6</v>
      </c>
      <c r="BG10" s="119">
        <v>7</v>
      </c>
      <c r="BH10" s="118">
        <v>8</v>
      </c>
      <c r="BI10" s="119">
        <v>9</v>
      </c>
      <c r="BJ10" s="118">
        <v>10</v>
      </c>
      <c r="BK10" s="119">
        <v>11</v>
      </c>
      <c r="BL10" s="118">
        <v>12</v>
      </c>
      <c r="BM10" s="120">
        <v>13</v>
      </c>
      <c r="BN10" s="119">
        <v>14</v>
      </c>
      <c r="BO10" s="118">
        <v>15</v>
      </c>
      <c r="BP10" s="120">
        <v>16</v>
      </c>
      <c r="BQ10" s="119">
        <v>17</v>
      </c>
      <c r="BR10" s="119">
        <v>18</v>
      </c>
    </row>
    <row r="11" spans="1:70" ht="39.75" customHeight="1" thickBot="1">
      <c r="A11" s="5">
        <v>1</v>
      </c>
      <c r="B11" s="6">
        <v>2003</v>
      </c>
      <c r="C11" s="79">
        <v>5</v>
      </c>
      <c r="D11" s="79">
        <v>26</v>
      </c>
      <c r="E11" s="7">
        <v>0.5833333333333334</v>
      </c>
      <c r="F11" s="7">
        <v>0.5972222222222222</v>
      </c>
      <c r="G11" s="80" t="s">
        <v>130</v>
      </c>
      <c r="H11" s="107" t="str">
        <f>IF(G11="","",VLOOKUP(G11,$Z$11:$AA$32,2,FALSE))</f>
        <v>原論</v>
      </c>
      <c r="I11" s="81">
        <v>3</v>
      </c>
      <c r="J11" s="107" t="str">
        <f>IF(I11="","",VLOOKUP(I11,$Z$36:$AA$53,2,FALSE))</f>
        <v>口頭発表（学協会）　</v>
      </c>
      <c r="K11" s="159" t="s">
        <v>148</v>
      </c>
      <c r="L11" s="160"/>
      <c r="M11" s="8" t="s">
        <v>149</v>
      </c>
      <c r="N11" s="159" t="s">
        <v>150</v>
      </c>
      <c r="O11" s="161"/>
      <c r="P11" s="161"/>
      <c r="Q11" s="161"/>
      <c r="R11" s="160"/>
      <c r="S11" s="121">
        <v>20</v>
      </c>
      <c r="T11" s="9">
        <v>0.4</v>
      </c>
      <c r="U11" s="9">
        <f aca="true" t="shared" si="0" ref="U11:U21">ROUND(S11*T11,1)</f>
        <v>8</v>
      </c>
      <c r="V11" s="10">
        <f>IF(U11=0,0,V9+U11)</f>
        <v>8</v>
      </c>
      <c r="W11" s="32"/>
      <c r="X11" s="142" t="s">
        <v>11</v>
      </c>
      <c r="Y11" s="182"/>
      <c r="Z11" s="11" t="s">
        <v>12</v>
      </c>
      <c r="AA11" s="12" t="s">
        <v>13</v>
      </c>
      <c r="AB11" s="96">
        <f>AD$111</f>
        <v>0</v>
      </c>
      <c r="AD11" s="51">
        <f aca="true" t="shared" si="1" ref="AD11:AD42">IF($G11="a",$U11,0)</f>
        <v>0</v>
      </c>
      <c r="AE11" s="31">
        <f aca="true" t="shared" si="2" ref="AE11:AE42">IF($G11="b",$U11,0)</f>
        <v>0</v>
      </c>
      <c r="AF11" s="31">
        <f aca="true" t="shared" si="3" ref="AF11:AF42">IF($G11="c",$U11,0)</f>
        <v>0</v>
      </c>
      <c r="AG11" s="31">
        <f aca="true" t="shared" si="4" ref="AG11:AG42">IF($G11="d",$U11,0)</f>
        <v>0</v>
      </c>
      <c r="AH11" s="31">
        <f aca="true" t="shared" si="5" ref="AH11:AH42">IF($G11="e",$U11,0)</f>
        <v>0</v>
      </c>
      <c r="AI11" s="31">
        <f aca="true" t="shared" si="6" ref="AI11:AI42">IF($G11="f",$U11,0)</f>
        <v>0</v>
      </c>
      <c r="AJ11" s="52">
        <f aca="true" t="shared" si="7" ref="AJ11:AJ42">IF($G11="g",$U11,0)</f>
        <v>0</v>
      </c>
      <c r="AK11" s="51">
        <f aca="true" t="shared" si="8" ref="AK11:AK42">IF($G11="h",$U11,0)</f>
        <v>8</v>
      </c>
      <c r="AL11" s="31">
        <f aca="true" t="shared" si="9" ref="AL11:AL42">IF($G11="i",$U11,0)</f>
        <v>0</v>
      </c>
      <c r="AM11" s="31">
        <f aca="true" t="shared" si="10" ref="AM11:AM42">IF($G11="j",$U11,0)</f>
        <v>0</v>
      </c>
      <c r="AN11" s="31">
        <f aca="true" t="shared" si="11" ref="AN11:AN42">IF($G11="k",$U11,0)</f>
        <v>0</v>
      </c>
      <c r="AO11" s="31">
        <f aca="true" t="shared" si="12" ref="AO11:AO42">IF($G11="l",$U11,0)</f>
        <v>0</v>
      </c>
      <c r="AP11" s="31">
        <f aca="true" t="shared" si="13" ref="AP11:AP42">IF($G11="m",$U11,0)</f>
        <v>0</v>
      </c>
      <c r="AQ11" s="31">
        <f aca="true" t="shared" si="14" ref="AQ11:AQ42">IF($G11="n",$U11,0)</f>
        <v>0</v>
      </c>
      <c r="AR11" s="31">
        <f aca="true" t="shared" si="15" ref="AR11:AR42">IF($G11="o",$U11,0)</f>
        <v>0</v>
      </c>
      <c r="AS11" s="31">
        <f aca="true" t="shared" si="16" ref="AS11:AS42">IF($G11="p",$U11,0)</f>
        <v>0</v>
      </c>
      <c r="AT11" s="31">
        <f aca="true" t="shared" si="17" ref="AT11:AT42">IF($G11="q",$U11,0)</f>
        <v>0</v>
      </c>
      <c r="AU11" s="31">
        <f aca="true" t="shared" si="18" ref="AU11:AU42">IF($G11="r",$U11,0)</f>
        <v>0</v>
      </c>
      <c r="AV11" s="31">
        <f aca="true" t="shared" si="19" ref="AV11:AV42">IF($G11="s",$U11,0)</f>
        <v>0</v>
      </c>
      <c r="AW11" s="52">
        <f aca="true" t="shared" si="20" ref="AW11:AW42">IF($G11="t",$U11,0)</f>
        <v>0</v>
      </c>
      <c r="AX11" s="56">
        <f aca="true" t="shared" si="21" ref="AX11:AX42">IF($G11="u",$U11,0)</f>
        <v>0</v>
      </c>
      <c r="AY11" s="56">
        <f aca="true" t="shared" si="22" ref="AY11:AY42">IF($G11="v",$U11,0)</f>
        <v>0</v>
      </c>
      <c r="BA11" s="51">
        <f aca="true" t="shared" si="23" ref="BA11:BA42">IF($I11=1,$U11,0)</f>
        <v>0</v>
      </c>
      <c r="BB11" s="52">
        <f aca="true" t="shared" si="24" ref="BB11:BB42">IF($I11=2,$U11,0)</f>
        <v>0</v>
      </c>
      <c r="BC11" s="51">
        <f aca="true" t="shared" si="25" ref="BC11:BC42">IF($I11=3,$U11,0)</f>
        <v>8</v>
      </c>
      <c r="BD11" s="31">
        <f aca="true" t="shared" si="26" ref="BD11:BD42">IF($I11=4,$U11,0)</f>
        <v>0</v>
      </c>
      <c r="BE11" s="31">
        <f aca="true" t="shared" si="27" ref="BE11:BE42">IF($I11=5,$U11,0)</f>
        <v>0</v>
      </c>
      <c r="BF11" s="31">
        <f aca="true" t="shared" si="28" ref="BF11:BF42">IF($I11=6,$U11,0)</f>
        <v>0</v>
      </c>
      <c r="BG11" s="52">
        <f aca="true" t="shared" si="29" ref="BG11:BG42">IF($I11=7,$U11,0)</f>
        <v>0</v>
      </c>
      <c r="BH11" s="51">
        <f aca="true" t="shared" si="30" ref="BH11:BH42">IF($I11=8,$U11,0)</f>
        <v>0</v>
      </c>
      <c r="BI11" s="52">
        <f aca="true" t="shared" si="31" ref="BI11:BI42">IF($I11=9,$U11,0)</f>
        <v>0</v>
      </c>
      <c r="BJ11" s="51">
        <f aca="true" t="shared" si="32" ref="BJ11:BJ42">IF($I11=10,$U11,0)</f>
        <v>0</v>
      </c>
      <c r="BK11" s="52">
        <f aca="true" t="shared" si="33" ref="BK11:BK42">IF($I11=11,$U11,0)</f>
        <v>0</v>
      </c>
      <c r="BL11" s="51">
        <f aca="true" t="shared" si="34" ref="BL11:BL42">IF($I11=12,$U11,0)</f>
        <v>0</v>
      </c>
      <c r="BM11" s="31">
        <f aca="true" t="shared" si="35" ref="BM11:BM42">IF($I11=13,$U11,0)</f>
        <v>0</v>
      </c>
      <c r="BN11" s="52">
        <f aca="true" t="shared" si="36" ref="BN11:BN42">IF($I11=14,$U11,0)</f>
        <v>0</v>
      </c>
      <c r="BO11" s="51">
        <f aca="true" t="shared" si="37" ref="BO11:BO42">IF($I11=15,$U11,0)</f>
        <v>0</v>
      </c>
      <c r="BP11" s="31">
        <f aca="true" t="shared" si="38" ref="BP11:BP42">IF($I11=16,$U11,0)</f>
        <v>0</v>
      </c>
      <c r="BQ11" s="52">
        <f aca="true" t="shared" si="39" ref="BQ11:BQ42">IF($I11=17,$U11,0)</f>
        <v>0</v>
      </c>
      <c r="BR11" s="52">
        <f aca="true" t="shared" si="40" ref="BR11:BR42">IF($I11=18,$U11,0)</f>
        <v>0</v>
      </c>
    </row>
    <row r="12" spans="1:70" ht="39.75" customHeight="1" thickBot="1">
      <c r="A12" s="5">
        <v>2</v>
      </c>
      <c r="B12" s="6">
        <v>2003</v>
      </c>
      <c r="C12" s="79">
        <v>5</v>
      </c>
      <c r="D12" s="79">
        <v>27</v>
      </c>
      <c r="E12" s="7">
        <v>0.4166666666666667</v>
      </c>
      <c r="F12" s="7">
        <v>0.6666666666666666</v>
      </c>
      <c r="G12" s="80" t="s">
        <v>131</v>
      </c>
      <c r="H12" s="107" t="str">
        <f aca="true" t="shared" si="41" ref="H12:H75">IF(G12="","",VLOOKUP(G12,$Z$11:$AA$32,2,FALSE))</f>
        <v>植物材料</v>
      </c>
      <c r="I12" s="81">
        <v>2</v>
      </c>
      <c r="J12" s="107" t="str">
        <f aca="true" t="shared" si="42" ref="J12:J75">IF(I12="","",VLOOKUP(I12,$Z$36:$AA$53,2,FALSE))</f>
        <v>講演会,シンポジウム</v>
      </c>
      <c r="K12" s="159" t="s">
        <v>151</v>
      </c>
      <c r="L12" s="160"/>
      <c r="M12" s="8" t="s">
        <v>152</v>
      </c>
      <c r="N12" s="159" t="s">
        <v>153</v>
      </c>
      <c r="O12" s="161"/>
      <c r="P12" s="161"/>
      <c r="Q12" s="161"/>
      <c r="R12" s="160"/>
      <c r="S12" s="121">
        <v>5</v>
      </c>
      <c r="T12" s="9">
        <v>1</v>
      </c>
      <c r="U12" s="9">
        <f t="shared" si="0"/>
        <v>5</v>
      </c>
      <c r="V12" s="10">
        <f aca="true" t="shared" si="43" ref="V12:V43">IF(U12=0,0,V11+U12)</f>
        <v>13</v>
      </c>
      <c r="W12" s="32"/>
      <c r="X12" s="142"/>
      <c r="Y12" s="182"/>
      <c r="Z12" s="11" t="s">
        <v>14</v>
      </c>
      <c r="AA12" s="12" t="s">
        <v>15</v>
      </c>
      <c r="AB12" s="96">
        <f>AE$111</f>
        <v>0</v>
      </c>
      <c r="AD12" s="51">
        <f t="shared" si="1"/>
        <v>0</v>
      </c>
      <c r="AE12" s="31">
        <f t="shared" si="2"/>
        <v>0</v>
      </c>
      <c r="AF12" s="31">
        <f t="shared" si="3"/>
        <v>0</v>
      </c>
      <c r="AG12" s="31">
        <f t="shared" si="4"/>
        <v>0</v>
      </c>
      <c r="AH12" s="31">
        <f t="shared" si="5"/>
        <v>0</v>
      </c>
      <c r="AI12" s="31">
        <f t="shared" si="6"/>
        <v>0</v>
      </c>
      <c r="AJ12" s="52">
        <f t="shared" si="7"/>
        <v>0</v>
      </c>
      <c r="AK12" s="51">
        <f t="shared" si="8"/>
        <v>0</v>
      </c>
      <c r="AL12" s="31">
        <f t="shared" si="9"/>
        <v>0</v>
      </c>
      <c r="AM12" s="31">
        <f t="shared" si="10"/>
        <v>0</v>
      </c>
      <c r="AN12" s="31">
        <f t="shared" si="11"/>
        <v>0</v>
      </c>
      <c r="AO12" s="31">
        <f t="shared" si="12"/>
        <v>0</v>
      </c>
      <c r="AP12" s="31">
        <f t="shared" si="13"/>
        <v>5</v>
      </c>
      <c r="AQ12" s="31">
        <f t="shared" si="14"/>
        <v>0</v>
      </c>
      <c r="AR12" s="31">
        <f t="shared" si="15"/>
        <v>0</v>
      </c>
      <c r="AS12" s="31">
        <f t="shared" si="16"/>
        <v>0</v>
      </c>
      <c r="AT12" s="31">
        <f t="shared" si="17"/>
        <v>0</v>
      </c>
      <c r="AU12" s="31">
        <f t="shared" si="18"/>
        <v>0</v>
      </c>
      <c r="AV12" s="31">
        <f t="shared" si="19"/>
        <v>0</v>
      </c>
      <c r="AW12" s="52">
        <f t="shared" si="20"/>
        <v>0</v>
      </c>
      <c r="AX12" s="56">
        <f t="shared" si="21"/>
        <v>0</v>
      </c>
      <c r="AY12" s="56">
        <f t="shared" si="22"/>
        <v>0</v>
      </c>
      <c r="BA12" s="51">
        <f t="shared" si="23"/>
        <v>0</v>
      </c>
      <c r="BB12" s="52">
        <f t="shared" si="24"/>
        <v>5</v>
      </c>
      <c r="BC12" s="51">
        <f t="shared" si="25"/>
        <v>0</v>
      </c>
      <c r="BD12" s="31">
        <f t="shared" si="26"/>
        <v>0</v>
      </c>
      <c r="BE12" s="31">
        <f t="shared" si="27"/>
        <v>0</v>
      </c>
      <c r="BF12" s="31">
        <f t="shared" si="28"/>
        <v>0</v>
      </c>
      <c r="BG12" s="52">
        <f t="shared" si="29"/>
        <v>0</v>
      </c>
      <c r="BH12" s="51">
        <f t="shared" si="30"/>
        <v>0</v>
      </c>
      <c r="BI12" s="52">
        <f t="shared" si="31"/>
        <v>0</v>
      </c>
      <c r="BJ12" s="51">
        <f t="shared" si="32"/>
        <v>0</v>
      </c>
      <c r="BK12" s="52">
        <f t="shared" si="33"/>
        <v>0</v>
      </c>
      <c r="BL12" s="51">
        <f t="shared" si="34"/>
        <v>0</v>
      </c>
      <c r="BM12" s="31">
        <f t="shared" si="35"/>
        <v>0</v>
      </c>
      <c r="BN12" s="52">
        <f t="shared" si="36"/>
        <v>0</v>
      </c>
      <c r="BO12" s="51">
        <f t="shared" si="37"/>
        <v>0</v>
      </c>
      <c r="BP12" s="31">
        <f t="shared" si="38"/>
        <v>0</v>
      </c>
      <c r="BQ12" s="52">
        <f t="shared" si="39"/>
        <v>0</v>
      </c>
      <c r="BR12" s="52">
        <f t="shared" si="40"/>
        <v>0</v>
      </c>
    </row>
    <row r="13" spans="1:70" ht="39.75" customHeight="1" thickBot="1">
      <c r="A13" s="5">
        <v>3</v>
      </c>
      <c r="B13" s="6">
        <v>2003</v>
      </c>
      <c r="C13" s="79">
        <v>5</v>
      </c>
      <c r="D13" s="79">
        <v>28</v>
      </c>
      <c r="E13" s="7">
        <v>0.375</v>
      </c>
      <c r="F13" s="7">
        <v>0.625</v>
      </c>
      <c r="G13" s="80" t="s">
        <v>133</v>
      </c>
      <c r="H13" s="107" t="str">
        <f t="shared" si="41"/>
        <v>周辺技術</v>
      </c>
      <c r="I13" s="81">
        <v>11</v>
      </c>
      <c r="J13" s="107" t="str">
        <f t="shared" si="42"/>
        <v>その他,社内研修会等の講師</v>
      </c>
      <c r="K13" s="159" t="s">
        <v>154</v>
      </c>
      <c r="L13" s="160"/>
      <c r="M13" s="8" t="s">
        <v>155</v>
      </c>
      <c r="N13" s="159" t="s">
        <v>156</v>
      </c>
      <c r="O13" s="161"/>
      <c r="P13" s="161"/>
      <c r="Q13" s="161"/>
      <c r="R13" s="160"/>
      <c r="S13" s="121">
        <v>5</v>
      </c>
      <c r="T13" s="9"/>
      <c r="U13" s="9">
        <v>5</v>
      </c>
      <c r="V13" s="10">
        <f t="shared" si="43"/>
        <v>18</v>
      </c>
      <c r="W13" s="32"/>
      <c r="X13" s="142"/>
      <c r="Y13" s="182"/>
      <c r="Z13" s="11" t="s">
        <v>16</v>
      </c>
      <c r="AA13" s="12" t="s">
        <v>17</v>
      </c>
      <c r="AB13" s="96">
        <f>AF$111</f>
        <v>0</v>
      </c>
      <c r="AD13" s="51">
        <f t="shared" si="1"/>
        <v>0</v>
      </c>
      <c r="AE13" s="31">
        <f t="shared" si="2"/>
        <v>0</v>
      </c>
      <c r="AF13" s="31">
        <f t="shared" si="3"/>
        <v>0</v>
      </c>
      <c r="AG13" s="31">
        <f t="shared" si="4"/>
        <v>0</v>
      </c>
      <c r="AH13" s="31">
        <f t="shared" si="5"/>
        <v>0</v>
      </c>
      <c r="AI13" s="31">
        <f t="shared" si="6"/>
        <v>0</v>
      </c>
      <c r="AJ13" s="52">
        <f t="shared" si="7"/>
        <v>0</v>
      </c>
      <c r="AK13" s="51">
        <f t="shared" si="8"/>
        <v>0</v>
      </c>
      <c r="AL13" s="31">
        <f t="shared" si="9"/>
        <v>0</v>
      </c>
      <c r="AM13" s="31">
        <f t="shared" si="10"/>
        <v>0</v>
      </c>
      <c r="AN13" s="31">
        <f t="shared" si="11"/>
        <v>0</v>
      </c>
      <c r="AO13" s="31">
        <f t="shared" si="12"/>
        <v>0</v>
      </c>
      <c r="AP13" s="31">
        <f t="shared" si="13"/>
        <v>0</v>
      </c>
      <c r="AQ13" s="31">
        <f t="shared" si="14"/>
        <v>0</v>
      </c>
      <c r="AR13" s="31">
        <f t="shared" si="15"/>
        <v>0</v>
      </c>
      <c r="AS13" s="31">
        <f t="shared" si="16"/>
        <v>0</v>
      </c>
      <c r="AT13" s="31">
        <f t="shared" si="17"/>
        <v>0</v>
      </c>
      <c r="AU13" s="31">
        <f t="shared" si="18"/>
        <v>0</v>
      </c>
      <c r="AV13" s="31">
        <f t="shared" si="19"/>
        <v>0</v>
      </c>
      <c r="AW13" s="52">
        <f t="shared" si="20"/>
        <v>0</v>
      </c>
      <c r="AX13" s="56">
        <f t="shared" si="21"/>
        <v>0</v>
      </c>
      <c r="AY13" s="56">
        <f t="shared" si="22"/>
        <v>5</v>
      </c>
      <c r="BA13" s="51">
        <f t="shared" si="23"/>
        <v>0</v>
      </c>
      <c r="BB13" s="52">
        <f t="shared" si="24"/>
        <v>0</v>
      </c>
      <c r="BC13" s="51">
        <f t="shared" si="25"/>
        <v>0</v>
      </c>
      <c r="BD13" s="31">
        <f t="shared" si="26"/>
        <v>0</v>
      </c>
      <c r="BE13" s="31">
        <f t="shared" si="27"/>
        <v>0</v>
      </c>
      <c r="BF13" s="31">
        <f t="shared" si="28"/>
        <v>0</v>
      </c>
      <c r="BG13" s="52">
        <f t="shared" si="29"/>
        <v>0</v>
      </c>
      <c r="BH13" s="51">
        <f t="shared" si="30"/>
        <v>0</v>
      </c>
      <c r="BI13" s="52">
        <f t="shared" si="31"/>
        <v>0</v>
      </c>
      <c r="BJ13" s="51">
        <f t="shared" si="32"/>
        <v>0</v>
      </c>
      <c r="BK13" s="52">
        <f t="shared" si="33"/>
        <v>5</v>
      </c>
      <c r="BL13" s="51">
        <f t="shared" si="34"/>
        <v>0</v>
      </c>
      <c r="BM13" s="31">
        <f t="shared" si="35"/>
        <v>0</v>
      </c>
      <c r="BN13" s="52">
        <f t="shared" si="36"/>
        <v>0</v>
      </c>
      <c r="BO13" s="51">
        <f t="shared" si="37"/>
        <v>0</v>
      </c>
      <c r="BP13" s="31">
        <f t="shared" si="38"/>
        <v>0</v>
      </c>
      <c r="BQ13" s="52">
        <f t="shared" si="39"/>
        <v>0</v>
      </c>
      <c r="BR13" s="52">
        <f t="shared" si="40"/>
        <v>0</v>
      </c>
    </row>
    <row r="14" spans="1:70" ht="39.75" customHeight="1" thickBot="1">
      <c r="A14" s="5">
        <v>4</v>
      </c>
      <c r="B14" s="6">
        <v>2003</v>
      </c>
      <c r="C14" s="79">
        <v>6</v>
      </c>
      <c r="D14" s="79">
        <v>5</v>
      </c>
      <c r="E14" s="7">
        <v>0.4166666666666667</v>
      </c>
      <c r="F14" s="7">
        <v>0.5416666666666666</v>
      </c>
      <c r="G14" s="80" t="s">
        <v>133</v>
      </c>
      <c r="H14" s="107" t="str">
        <f t="shared" si="41"/>
        <v>周辺技術</v>
      </c>
      <c r="I14" s="81">
        <v>16</v>
      </c>
      <c r="J14" s="107" t="str">
        <f t="shared" si="42"/>
        <v>技術会議（委員等）</v>
      </c>
      <c r="K14" s="159" t="s">
        <v>157</v>
      </c>
      <c r="L14" s="160"/>
      <c r="M14" s="8" t="s">
        <v>155</v>
      </c>
      <c r="N14" s="159" t="s">
        <v>158</v>
      </c>
      <c r="O14" s="161"/>
      <c r="P14" s="161"/>
      <c r="Q14" s="161"/>
      <c r="R14" s="160"/>
      <c r="S14" s="121">
        <v>3</v>
      </c>
      <c r="T14" s="9">
        <v>1</v>
      </c>
      <c r="U14" s="9">
        <f t="shared" si="0"/>
        <v>3</v>
      </c>
      <c r="V14" s="10">
        <f t="shared" si="43"/>
        <v>21</v>
      </c>
      <c r="W14" s="32"/>
      <c r="X14" s="142"/>
      <c r="Y14" s="182"/>
      <c r="Z14" s="11" t="s">
        <v>18</v>
      </c>
      <c r="AA14" s="13" t="s">
        <v>19</v>
      </c>
      <c r="AB14" s="96">
        <f>AG$111</f>
        <v>2</v>
      </c>
      <c r="AD14" s="51">
        <f t="shared" si="1"/>
        <v>0</v>
      </c>
      <c r="AE14" s="31">
        <f t="shared" si="2"/>
        <v>0</v>
      </c>
      <c r="AF14" s="31">
        <f t="shared" si="3"/>
        <v>0</v>
      </c>
      <c r="AG14" s="31">
        <f t="shared" si="4"/>
        <v>0</v>
      </c>
      <c r="AH14" s="31">
        <f t="shared" si="5"/>
        <v>0</v>
      </c>
      <c r="AI14" s="31">
        <f t="shared" si="6"/>
        <v>0</v>
      </c>
      <c r="AJ14" s="52">
        <f t="shared" si="7"/>
        <v>0</v>
      </c>
      <c r="AK14" s="51">
        <f t="shared" si="8"/>
        <v>0</v>
      </c>
      <c r="AL14" s="31">
        <f t="shared" si="9"/>
        <v>0</v>
      </c>
      <c r="AM14" s="31">
        <f t="shared" si="10"/>
        <v>0</v>
      </c>
      <c r="AN14" s="31">
        <f t="shared" si="11"/>
        <v>0</v>
      </c>
      <c r="AO14" s="31">
        <f t="shared" si="12"/>
        <v>0</v>
      </c>
      <c r="AP14" s="31">
        <f t="shared" si="13"/>
        <v>0</v>
      </c>
      <c r="AQ14" s="31">
        <f t="shared" si="14"/>
        <v>0</v>
      </c>
      <c r="AR14" s="31">
        <f t="shared" si="15"/>
        <v>0</v>
      </c>
      <c r="AS14" s="31">
        <f t="shared" si="16"/>
        <v>0</v>
      </c>
      <c r="AT14" s="31">
        <f t="shared" si="17"/>
        <v>0</v>
      </c>
      <c r="AU14" s="31">
        <f t="shared" si="18"/>
        <v>0</v>
      </c>
      <c r="AV14" s="31">
        <f t="shared" si="19"/>
        <v>0</v>
      </c>
      <c r="AW14" s="52">
        <f t="shared" si="20"/>
        <v>0</v>
      </c>
      <c r="AX14" s="56">
        <f t="shared" si="21"/>
        <v>0</v>
      </c>
      <c r="AY14" s="56">
        <f t="shared" si="22"/>
        <v>3</v>
      </c>
      <c r="BA14" s="51">
        <f t="shared" si="23"/>
        <v>0</v>
      </c>
      <c r="BB14" s="52">
        <f t="shared" si="24"/>
        <v>0</v>
      </c>
      <c r="BC14" s="51">
        <f t="shared" si="25"/>
        <v>0</v>
      </c>
      <c r="BD14" s="31">
        <f t="shared" si="26"/>
        <v>0</v>
      </c>
      <c r="BE14" s="31">
        <f t="shared" si="27"/>
        <v>0</v>
      </c>
      <c r="BF14" s="31">
        <f t="shared" si="28"/>
        <v>0</v>
      </c>
      <c r="BG14" s="52">
        <f t="shared" si="29"/>
        <v>0</v>
      </c>
      <c r="BH14" s="51">
        <f t="shared" si="30"/>
        <v>0</v>
      </c>
      <c r="BI14" s="52">
        <f t="shared" si="31"/>
        <v>0</v>
      </c>
      <c r="BJ14" s="51">
        <f t="shared" si="32"/>
        <v>0</v>
      </c>
      <c r="BK14" s="52">
        <f t="shared" si="33"/>
        <v>0</v>
      </c>
      <c r="BL14" s="51">
        <f t="shared" si="34"/>
        <v>0</v>
      </c>
      <c r="BM14" s="31">
        <f t="shared" si="35"/>
        <v>0</v>
      </c>
      <c r="BN14" s="52">
        <f t="shared" si="36"/>
        <v>0</v>
      </c>
      <c r="BO14" s="51">
        <f t="shared" si="37"/>
        <v>0</v>
      </c>
      <c r="BP14" s="31">
        <f t="shared" si="38"/>
        <v>3</v>
      </c>
      <c r="BQ14" s="52">
        <f t="shared" si="39"/>
        <v>0</v>
      </c>
      <c r="BR14" s="52">
        <f t="shared" si="40"/>
        <v>0</v>
      </c>
    </row>
    <row r="15" spans="1:70" ht="39.75" customHeight="1" thickBot="1">
      <c r="A15" s="5">
        <v>5</v>
      </c>
      <c r="B15" s="6">
        <v>2003</v>
      </c>
      <c r="C15" s="79">
        <v>7</v>
      </c>
      <c r="D15" s="79">
        <v>10</v>
      </c>
      <c r="E15" s="7">
        <v>0.5416666666666666</v>
      </c>
      <c r="F15" s="7">
        <v>0.7083333333333334</v>
      </c>
      <c r="G15" s="80" t="s">
        <v>132</v>
      </c>
      <c r="H15" s="107" t="str">
        <f t="shared" si="41"/>
        <v>環境保全</v>
      </c>
      <c r="I15" s="81">
        <v>11</v>
      </c>
      <c r="J15" s="107" t="str">
        <f t="shared" si="42"/>
        <v>その他,社内研修会等の講師</v>
      </c>
      <c r="K15" s="159" t="s">
        <v>159</v>
      </c>
      <c r="L15" s="160"/>
      <c r="M15" s="8" t="s">
        <v>160</v>
      </c>
      <c r="N15" s="159" t="s">
        <v>161</v>
      </c>
      <c r="O15" s="161"/>
      <c r="P15" s="161"/>
      <c r="Q15" s="161"/>
      <c r="R15" s="160"/>
      <c r="S15" s="121">
        <v>4</v>
      </c>
      <c r="T15" s="9"/>
      <c r="U15" s="9">
        <v>5</v>
      </c>
      <c r="V15" s="10">
        <f t="shared" si="43"/>
        <v>26</v>
      </c>
      <c r="W15" s="32"/>
      <c r="X15" s="142"/>
      <c r="Y15" s="182"/>
      <c r="Z15" s="14" t="s">
        <v>20</v>
      </c>
      <c r="AA15" s="13" t="s">
        <v>21</v>
      </c>
      <c r="AB15" s="96">
        <f>AH$111</f>
        <v>3</v>
      </c>
      <c r="AD15" s="51">
        <f t="shared" si="1"/>
        <v>0</v>
      </c>
      <c r="AE15" s="31">
        <f t="shared" si="2"/>
        <v>0</v>
      </c>
      <c r="AF15" s="31">
        <f t="shared" si="3"/>
        <v>0</v>
      </c>
      <c r="AG15" s="31">
        <f t="shared" si="4"/>
        <v>0</v>
      </c>
      <c r="AH15" s="31">
        <f t="shared" si="5"/>
        <v>0</v>
      </c>
      <c r="AI15" s="31">
        <f t="shared" si="6"/>
        <v>0</v>
      </c>
      <c r="AJ15" s="52">
        <f t="shared" si="7"/>
        <v>0</v>
      </c>
      <c r="AK15" s="51">
        <f t="shared" si="8"/>
        <v>0</v>
      </c>
      <c r="AL15" s="31">
        <f t="shared" si="9"/>
        <v>0</v>
      </c>
      <c r="AM15" s="31">
        <f t="shared" si="10"/>
        <v>0</v>
      </c>
      <c r="AN15" s="31">
        <f t="shared" si="11"/>
        <v>0</v>
      </c>
      <c r="AO15" s="31">
        <f t="shared" si="12"/>
        <v>0</v>
      </c>
      <c r="AP15" s="31">
        <f t="shared" si="13"/>
        <v>0</v>
      </c>
      <c r="AQ15" s="31">
        <f t="shared" si="14"/>
        <v>0</v>
      </c>
      <c r="AR15" s="31">
        <f t="shared" si="15"/>
        <v>0</v>
      </c>
      <c r="AS15" s="31">
        <f t="shared" si="16"/>
        <v>5</v>
      </c>
      <c r="AT15" s="31">
        <f t="shared" si="17"/>
        <v>0</v>
      </c>
      <c r="AU15" s="31">
        <f t="shared" si="18"/>
        <v>0</v>
      </c>
      <c r="AV15" s="31">
        <f t="shared" si="19"/>
        <v>0</v>
      </c>
      <c r="AW15" s="52">
        <f t="shared" si="20"/>
        <v>0</v>
      </c>
      <c r="AX15" s="56">
        <f t="shared" si="21"/>
        <v>0</v>
      </c>
      <c r="AY15" s="56">
        <f t="shared" si="22"/>
        <v>0</v>
      </c>
      <c r="BA15" s="51">
        <f t="shared" si="23"/>
        <v>0</v>
      </c>
      <c r="BB15" s="52">
        <f t="shared" si="24"/>
        <v>0</v>
      </c>
      <c r="BC15" s="51">
        <f t="shared" si="25"/>
        <v>0</v>
      </c>
      <c r="BD15" s="31">
        <f t="shared" si="26"/>
        <v>0</v>
      </c>
      <c r="BE15" s="31">
        <f t="shared" si="27"/>
        <v>0</v>
      </c>
      <c r="BF15" s="31">
        <f t="shared" si="28"/>
        <v>0</v>
      </c>
      <c r="BG15" s="52">
        <f t="shared" si="29"/>
        <v>0</v>
      </c>
      <c r="BH15" s="51">
        <f t="shared" si="30"/>
        <v>0</v>
      </c>
      <c r="BI15" s="52">
        <f t="shared" si="31"/>
        <v>0</v>
      </c>
      <c r="BJ15" s="51">
        <f t="shared" si="32"/>
        <v>0</v>
      </c>
      <c r="BK15" s="52">
        <f t="shared" si="33"/>
        <v>5</v>
      </c>
      <c r="BL15" s="51">
        <f t="shared" si="34"/>
        <v>0</v>
      </c>
      <c r="BM15" s="31">
        <f t="shared" si="35"/>
        <v>0</v>
      </c>
      <c r="BN15" s="52">
        <f t="shared" si="36"/>
        <v>0</v>
      </c>
      <c r="BO15" s="51">
        <f t="shared" si="37"/>
        <v>0</v>
      </c>
      <c r="BP15" s="31">
        <f t="shared" si="38"/>
        <v>0</v>
      </c>
      <c r="BQ15" s="52">
        <f t="shared" si="39"/>
        <v>0</v>
      </c>
      <c r="BR15" s="52">
        <f t="shared" si="40"/>
        <v>0</v>
      </c>
    </row>
    <row r="16" spans="1:70" ht="39.75" customHeight="1" thickBot="1">
      <c r="A16" s="5">
        <v>6</v>
      </c>
      <c r="B16" s="6">
        <v>2003</v>
      </c>
      <c r="C16" s="79">
        <v>7</v>
      </c>
      <c r="D16" s="79">
        <v>28</v>
      </c>
      <c r="E16" s="7">
        <v>0.625</v>
      </c>
      <c r="F16" s="7">
        <v>0.7083333333333334</v>
      </c>
      <c r="G16" s="80" t="s">
        <v>119</v>
      </c>
      <c r="H16" s="107" t="str">
        <f t="shared" si="41"/>
        <v>法律・契約</v>
      </c>
      <c r="I16" s="81">
        <v>18</v>
      </c>
      <c r="J16" s="107" t="str">
        <f t="shared" si="42"/>
        <v>自己学習（専門誌購読等）</v>
      </c>
      <c r="K16" s="159" t="s">
        <v>162</v>
      </c>
      <c r="L16" s="160"/>
      <c r="M16" s="8" t="s">
        <v>163</v>
      </c>
      <c r="N16" s="159" t="s">
        <v>164</v>
      </c>
      <c r="O16" s="161"/>
      <c r="P16" s="161"/>
      <c r="Q16" s="161"/>
      <c r="R16" s="160"/>
      <c r="S16" s="121">
        <v>2</v>
      </c>
      <c r="T16" s="9">
        <v>0.5</v>
      </c>
      <c r="U16" s="9">
        <f t="shared" si="0"/>
        <v>1</v>
      </c>
      <c r="V16" s="10">
        <f t="shared" si="43"/>
        <v>27</v>
      </c>
      <c r="W16" s="32"/>
      <c r="X16" s="142"/>
      <c r="Y16" s="182"/>
      <c r="Z16" s="15" t="s">
        <v>22</v>
      </c>
      <c r="AA16" s="13" t="s">
        <v>23</v>
      </c>
      <c r="AB16" s="96">
        <f>AI$111</f>
        <v>0</v>
      </c>
      <c r="AD16" s="51">
        <f t="shared" si="1"/>
        <v>0</v>
      </c>
      <c r="AE16" s="31">
        <f t="shared" si="2"/>
        <v>0</v>
      </c>
      <c r="AF16" s="31">
        <f t="shared" si="3"/>
        <v>0</v>
      </c>
      <c r="AG16" s="31">
        <f t="shared" si="4"/>
        <v>0</v>
      </c>
      <c r="AH16" s="31">
        <f t="shared" si="5"/>
        <v>1</v>
      </c>
      <c r="AI16" s="31">
        <f t="shared" si="6"/>
        <v>0</v>
      </c>
      <c r="AJ16" s="52">
        <f t="shared" si="7"/>
        <v>0</v>
      </c>
      <c r="AK16" s="51">
        <f t="shared" si="8"/>
        <v>0</v>
      </c>
      <c r="AL16" s="31">
        <f t="shared" si="9"/>
        <v>0</v>
      </c>
      <c r="AM16" s="31">
        <f t="shared" si="10"/>
        <v>0</v>
      </c>
      <c r="AN16" s="31">
        <f t="shared" si="11"/>
        <v>0</v>
      </c>
      <c r="AO16" s="31">
        <f t="shared" si="12"/>
        <v>0</v>
      </c>
      <c r="AP16" s="31">
        <f t="shared" si="13"/>
        <v>0</v>
      </c>
      <c r="AQ16" s="31">
        <f t="shared" si="14"/>
        <v>0</v>
      </c>
      <c r="AR16" s="31">
        <f t="shared" si="15"/>
        <v>0</v>
      </c>
      <c r="AS16" s="31">
        <f t="shared" si="16"/>
        <v>0</v>
      </c>
      <c r="AT16" s="31">
        <f t="shared" si="17"/>
        <v>0</v>
      </c>
      <c r="AU16" s="31">
        <f t="shared" si="18"/>
        <v>0</v>
      </c>
      <c r="AV16" s="31">
        <f t="shared" si="19"/>
        <v>0</v>
      </c>
      <c r="AW16" s="52">
        <f t="shared" si="20"/>
        <v>0</v>
      </c>
      <c r="AX16" s="56">
        <f t="shared" si="21"/>
        <v>0</v>
      </c>
      <c r="AY16" s="56">
        <f t="shared" si="22"/>
        <v>0</v>
      </c>
      <c r="BA16" s="51">
        <f t="shared" si="23"/>
        <v>0</v>
      </c>
      <c r="BB16" s="52">
        <f t="shared" si="24"/>
        <v>0</v>
      </c>
      <c r="BC16" s="51">
        <f t="shared" si="25"/>
        <v>0</v>
      </c>
      <c r="BD16" s="31">
        <f t="shared" si="26"/>
        <v>0</v>
      </c>
      <c r="BE16" s="31">
        <f t="shared" si="27"/>
        <v>0</v>
      </c>
      <c r="BF16" s="31">
        <f t="shared" si="28"/>
        <v>0</v>
      </c>
      <c r="BG16" s="52">
        <f t="shared" si="29"/>
        <v>0</v>
      </c>
      <c r="BH16" s="51">
        <f t="shared" si="30"/>
        <v>0</v>
      </c>
      <c r="BI16" s="52">
        <f t="shared" si="31"/>
        <v>0</v>
      </c>
      <c r="BJ16" s="51">
        <f t="shared" si="32"/>
        <v>0</v>
      </c>
      <c r="BK16" s="52">
        <f t="shared" si="33"/>
        <v>0</v>
      </c>
      <c r="BL16" s="51">
        <f t="shared" si="34"/>
        <v>0</v>
      </c>
      <c r="BM16" s="31">
        <f t="shared" si="35"/>
        <v>0</v>
      </c>
      <c r="BN16" s="52">
        <f t="shared" si="36"/>
        <v>0</v>
      </c>
      <c r="BO16" s="51">
        <f t="shared" si="37"/>
        <v>0</v>
      </c>
      <c r="BP16" s="31">
        <f t="shared" si="38"/>
        <v>0</v>
      </c>
      <c r="BQ16" s="52">
        <f t="shared" si="39"/>
        <v>0</v>
      </c>
      <c r="BR16" s="52">
        <f t="shared" si="40"/>
        <v>1</v>
      </c>
    </row>
    <row r="17" spans="1:70" ht="39.75" customHeight="1" thickBot="1">
      <c r="A17" s="5">
        <v>7</v>
      </c>
      <c r="B17" s="6">
        <v>2003</v>
      </c>
      <c r="C17" s="79">
        <v>8</v>
      </c>
      <c r="D17" s="79">
        <v>29</v>
      </c>
      <c r="E17" s="7">
        <v>0.4166666666666667</v>
      </c>
      <c r="F17" s="7">
        <v>0.7083333333333334</v>
      </c>
      <c r="G17" s="80" t="s">
        <v>134</v>
      </c>
      <c r="H17" s="107" t="str">
        <f t="shared" si="41"/>
        <v>合意形成</v>
      </c>
      <c r="I17" s="81">
        <v>7</v>
      </c>
      <c r="J17" s="107" t="str">
        <f t="shared" si="42"/>
        <v>技術図書の執筆</v>
      </c>
      <c r="K17" s="159" t="s">
        <v>165</v>
      </c>
      <c r="L17" s="160"/>
      <c r="M17" s="8" t="s">
        <v>166</v>
      </c>
      <c r="N17" s="159" t="s">
        <v>167</v>
      </c>
      <c r="O17" s="161"/>
      <c r="P17" s="161"/>
      <c r="Q17" s="161"/>
      <c r="R17" s="160"/>
      <c r="S17" s="121">
        <v>6</v>
      </c>
      <c r="T17" s="9">
        <v>3</v>
      </c>
      <c r="U17" s="9">
        <f t="shared" si="0"/>
        <v>18</v>
      </c>
      <c r="V17" s="10">
        <f t="shared" si="43"/>
        <v>45</v>
      </c>
      <c r="W17" s="32"/>
      <c r="X17" s="142"/>
      <c r="Y17" s="182"/>
      <c r="Z17" s="15" t="s">
        <v>24</v>
      </c>
      <c r="AA17" s="13" t="s">
        <v>25</v>
      </c>
      <c r="AB17" s="96">
        <f>AJ$111</f>
        <v>0</v>
      </c>
      <c r="AD17" s="51">
        <f t="shared" si="1"/>
        <v>0</v>
      </c>
      <c r="AE17" s="31">
        <f t="shared" si="2"/>
        <v>0</v>
      </c>
      <c r="AF17" s="31">
        <f t="shared" si="3"/>
        <v>0</v>
      </c>
      <c r="AG17" s="31">
        <f t="shared" si="4"/>
        <v>0</v>
      </c>
      <c r="AH17" s="31">
        <f t="shared" si="5"/>
        <v>0</v>
      </c>
      <c r="AI17" s="31">
        <f t="shared" si="6"/>
        <v>0</v>
      </c>
      <c r="AJ17" s="52">
        <f t="shared" si="7"/>
        <v>0</v>
      </c>
      <c r="AK17" s="51">
        <f t="shared" si="8"/>
        <v>0</v>
      </c>
      <c r="AL17" s="31">
        <f t="shared" si="9"/>
        <v>0</v>
      </c>
      <c r="AM17" s="31">
        <f t="shared" si="10"/>
        <v>0</v>
      </c>
      <c r="AN17" s="31">
        <f t="shared" si="11"/>
        <v>0</v>
      </c>
      <c r="AO17" s="31">
        <f t="shared" si="12"/>
        <v>0</v>
      </c>
      <c r="AP17" s="31">
        <f t="shared" si="13"/>
        <v>0</v>
      </c>
      <c r="AQ17" s="31">
        <f t="shared" si="14"/>
        <v>0</v>
      </c>
      <c r="AR17" s="31">
        <f t="shared" si="15"/>
        <v>0</v>
      </c>
      <c r="AS17" s="31">
        <f t="shared" si="16"/>
        <v>0</v>
      </c>
      <c r="AT17" s="31">
        <f t="shared" si="17"/>
        <v>18</v>
      </c>
      <c r="AU17" s="31">
        <f t="shared" si="18"/>
        <v>0</v>
      </c>
      <c r="AV17" s="31">
        <f t="shared" si="19"/>
        <v>0</v>
      </c>
      <c r="AW17" s="52">
        <f t="shared" si="20"/>
        <v>0</v>
      </c>
      <c r="AX17" s="56">
        <f t="shared" si="21"/>
        <v>0</v>
      </c>
      <c r="AY17" s="56">
        <f t="shared" si="22"/>
        <v>0</v>
      </c>
      <c r="BA17" s="51">
        <f t="shared" si="23"/>
        <v>0</v>
      </c>
      <c r="BB17" s="52">
        <f t="shared" si="24"/>
        <v>0</v>
      </c>
      <c r="BC17" s="51">
        <f t="shared" si="25"/>
        <v>0</v>
      </c>
      <c r="BD17" s="31">
        <f t="shared" si="26"/>
        <v>0</v>
      </c>
      <c r="BE17" s="31">
        <f t="shared" si="27"/>
        <v>0</v>
      </c>
      <c r="BF17" s="31">
        <f t="shared" si="28"/>
        <v>0</v>
      </c>
      <c r="BG17" s="52">
        <f t="shared" si="29"/>
        <v>18</v>
      </c>
      <c r="BH17" s="51">
        <f t="shared" si="30"/>
        <v>0</v>
      </c>
      <c r="BI17" s="52">
        <f t="shared" si="31"/>
        <v>0</v>
      </c>
      <c r="BJ17" s="51">
        <f t="shared" si="32"/>
        <v>0</v>
      </c>
      <c r="BK17" s="52">
        <f t="shared" si="33"/>
        <v>0</v>
      </c>
      <c r="BL17" s="51">
        <f t="shared" si="34"/>
        <v>0</v>
      </c>
      <c r="BM17" s="31">
        <f t="shared" si="35"/>
        <v>0</v>
      </c>
      <c r="BN17" s="52">
        <f t="shared" si="36"/>
        <v>0</v>
      </c>
      <c r="BO17" s="51">
        <f t="shared" si="37"/>
        <v>0</v>
      </c>
      <c r="BP17" s="31">
        <f t="shared" si="38"/>
        <v>0</v>
      </c>
      <c r="BQ17" s="52">
        <f t="shared" si="39"/>
        <v>0</v>
      </c>
      <c r="BR17" s="52">
        <f t="shared" si="40"/>
        <v>0</v>
      </c>
    </row>
    <row r="18" spans="1:70" ht="39.75" customHeight="1" thickBot="1">
      <c r="A18" s="5">
        <v>8</v>
      </c>
      <c r="B18" s="6">
        <v>2003</v>
      </c>
      <c r="C18" s="79">
        <v>8</v>
      </c>
      <c r="D18" s="79">
        <v>30</v>
      </c>
      <c r="E18" s="7">
        <v>0.5416666666666666</v>
      </c>
      <c r="F18" s="7">
        <v>0.625</v>
      </c>
      <c r="G18" s="80" t="s">
        <v>119</v>
      </c>
      <c r="H18" s="107" t="str">
        <f t="shared" si="41"/>
        <v>法律・契約</v>
      </c>
      <c r="I18" s="81">
        <v>16</v>
      </c>
      <c r="J18" s="107" t="str">
        <f t="shared" si="42"/>
        <v>技術会議（委員等）</v>
      </c>
      <c r="K18" s="159" t="s">
        <v>168</v>
      </c>
      <c r="L18" s="160"/>
      <c r="M18" s="8" t="s">
        <v>149</v>
      </c>
      <c r="N18" s="159" t="s">
        <v>169</v>
      </c>
      <c r="O18" s="161"/>
      <c r="P18" s="161"/>
      <c r="Q18" s="161"/>
      <c r="R18" s="160"/>
      <c r="S18" s="121">
        <v>2</v>
      </c>
      <c r="T18" s="9">
        <v>1</v>
      </c>
      <c r="U18" s="9">
        <f>ROUND(S18*T18,1)</f>
        <v>2</v>
      </c>
      <c r="V18" s="10">
        <f t="shared" si="43"/>
        <v>47</v>
      </c>
      <c r="W18" s="32"/>
      <c r="X18" s="142" t="s">
        <v>26</v>
      </c>
      <c r="Y18" s="158" t="s">
        <v>27</v>
      </c>
      <c r="Z18" s="15" t="s">
        <v>28</v>
      </c>
      <c r="AA18" s="16" t="s">
        <v>29</v>
      </c>
      <c r="AB18" s="96">
        <f>AK$111</f>
        <v>8</v>
      </c>
      <c r="AD18" s="51">
        <f t="shared" si="1"/>
        <v>0</v>
      </c>
      <c r="AE18" s="31">
        <f t="shared" si="2"/>
        <v>0</v>
      </c>
      <c r="AF18" s="31">
        <f t="shared" si="3"/>
        <v>0</v>
      </c>
      <c r="AG18" s="31">
        <f t="shared" si="4"/>
        <v>0</v>
      </c>
      <c r="AH18" s="31">
        <f t="shared" si="5"/>
        <v>2</v>
      </c>
      <c r="AI18" s="31">
        <f t="shared" si="6"/>
        <v>0</v>
      </c>
      <c r="AJ18" s="52">
        <f t="shared" si="7"/>
        <v>0</v>
      </c>
      <c r="AK18" s="51">
        <f t="shared" si="8"/>
        <v>0</v>
      </c>
      <c r="AL18" s="31">
        <f t="shared" si="9"/>
        <v>0</v>
      </c>
      <c r="AM18" s="31">
        <f t="shared" si="10"/>
        <v>0</v>
      </c>
      <c r="AN18" s="31">
        <f t="shared" si="11"/>
        <v>0</v>
      </c>
      <c r="AO18" s="31">
        <f t="shared" si="12"/>
        <v>0</v>
      </c>
      <c r="AP18" s="31">
        <f t="shared" si="13"/>
        <v>0</v>
      </c>
      <c r="AQ18" s="31">
        <f t="shared" si="14"/>
        <v>0</v>
      </c>
      <c r="AR18" s="31">
        <f t="shared" si="15"/>
        <v>0</v>
      </c>
      <c r="AS18" s="31">
        <f t="shared" si="16"/>
        <v>0</v>
      </c>
      <c r="AT18" s="31">
        <f t="shared" si="17"/>
        <v>0</v>
      </c>
      <c r="AU18" s="31">
        <f t="shared" si="18"/>
        <v>0</v>
      </c>
      <c r="AV18" s="31">
        <f t="shared" si="19"/>
        <v>0</v>
      </c>
      <c r="AW18" s="52">
        <f t="shared" si="20"/>
        <v>0</v>
      </c>
      <c r="AX18" s="56">
        <f t="shared" si="21"/>
        <v>0</v>
      </c>
      <c r="AY18" s="56">
        <f t="shared" si="22"/>
        <v>0</v>
      </c>
      <c r="BA18" s="51">
        <f t="shared" si="23"/>
        <v>0</v>
      </c>
      <c r="BB18" s="52">
        <f t="shared" si="24"/>
        <v>0</v>
      </c>
      <c r="BC18" s="51">
        <f t="shared" si="25"/>
        <v>0</v>
      </c>
      <c r="BD18" s="31">
        <f t="shared" si="26"/>
        <v>0</v>
      </c>
      <c r="BE18" s="31">
        <f t="shared" si="27"/>
        <v>0</v>
      </c>
      <c r="BF18" s="31">
        <f t="shared" si="28"/>
        <v>0</v>
      </c>
      <c r="BG18" s="52">
        <f t="shared" si="29"/>
        <v>0</v>
      </c>
      <c r="BH18" s="51">
        <f t="shared" si="30"/>
        <v>0</v>
      </c>
      <c r="BI18" s="52">
        <f t="shared" si="31"/>
        <v>0</v>
      </c>
      <c r="BJ18" s="51">
        <f t="shared" si="32"/>
        <v>0</v>
      </c>
      <c r="BK18" s="52">
        <f t="shared" si="33"/>
        <v>0</v>
      </c>
      <c r="BL18" s="51">
        <f t="shared" si="34"/>
        <v>0</v>
      </c>
      <c r="BM18" s="31">
        <f t="shared" si="35"/>
        <v>0</v>
      </c>
      <c r="BN18" s="52">
        <f t="shared" si="36"/>
        <v>0</v>
      </c>
      <c r="BO18" s="51">
        <f t="shared" si="37"/>
        <v>0</v>
      </c>
      <c r="BP18" s="31">
        <f t="shared" si="38"/>
        <v>2</v>
      </c>
      <c r="BQ18" s="52">
        <f t="shared" si="39"/>
        <v>0</v>
      </c>
      <c r="BR18" s="52">
        <f t="shared" si="40"/>
        <v>0</v>
      </c>
    </row>
    <row r="19" spans="1:70" ht="39.75" customHeight="1" thickBot="1">
      <c r="A19" s="17">
        <v>9</v>
      </c>
      <c r="B19" s="6">
        <v>2003</v>
      </c>
      <c r="C19" s="79">
        <v>6</v>
      </c>
      <c r="D19" s="79">
        <v>1</v>
      </c>
      <c r="E19" s="7" t="s">
        <v>188</v>
      </c>
      <c r="F19" s="7"/>
      <c r="G19" s="80" t="s">
        <v>118</v>
      </c>
      <c r="H19" s="107" t="str">
        <f t="shared" si="41"/>
        <v>社会経済動向</v>
      </c>
      <c r="I19" s="81">
        <v>18</v>
      </c>
      <c r="J19" s="107" t="str">
        <f t="shared" si="42"/>
        <v>自己学習（専門誌購読等）</v>
      </c>
      <c r="K19" s="159" t="s">
        <v>170</v>
      </c>
      <c r="L19" s="160"/>
      <c r="M19" s="72"/>
      <c r="N19" s="159" t="s">
        <v>171</v>
      </c>
      <c r="O19" s="161"/>
      <c r="P19" s="161"/>
      <c r="Q19" s="161"/>
      <c r="R19" s="160"/>
      <c r="S19" s="121">
        <v>4</v>
      </c>
      <c r="T19" s="9">
        <v>0.5</v>
      </c>
      <c r="U19" s="9">
        <f t="shared" si="0"/>
        <v>2</v>
      </c>
      <c r="V19" s="18">
        <f t="shared" si="43"/>
        <v>49</v>
      </c>
      <c r="W19" s="32"/>
      <c r="X19" s="142"/>
      <c r="Y19" s="158"/>
      <c r="Z19" s="11" t="s">
        <v>30</v>
      </c>
      <c r="AA19" s="16" t="s">
        <v>31</v>
      </c>
      <c r="AB19" s="96">
        <f>AL$111</f>
        <v>0</v>
      </c>
      <c r="AD19" s="51">
        <f t="shared" si="1"/>
        <v>0</v>
      </c>
      <c r="AE19" s="31">
        <f t="shared" si="2"/>
        <v>0</v>
      </c>
      <c r="AF19" s="31">
        <f t="shared" si="3"/>
        <v>0</v>
      </c>
      <c r="AG19" s="31">
        <f t="shared" si="4"/>
        <v>2</v>
      </c>
      <c r="AH19" s="31">
        <f t="shared" si="5"/>
        <v>0</v>
      </c>
      <c r="AI19" s="31">
        <f t="shared" si="6"/>
        <v>0</v>
      </c>
      <c r="AJ19" s="52">
        <f t="shared" si="7"/>
        <v>0</v>
      </c>
      <c r="AK19" s="51">
        <f t="shared" si="8"/>
        <v>0</v>
      </c>
      <c r="AL19" s="31">
        <f t="shared" si="9"/>
        <v>0</v>
      </c>
      <c r="AM19" s="31">
        <f t="shared" si="10"/>
        <v>0</v>
      </c>
      <c r="AN19" s="31">
        <f t="shared" si="11"/>
        <v>0</v>
      </c>
      <c r="AO19" s="31">
        <f t="shared" si="12"/>
        <v>0</v>
      </c>
      <c r="AP19" s="31">
        <f t="shared" si="13"/>
        <v>0</v>
      </c>
      <c r="AQ19" s="31">
        <f t="shared" si="14"/>
        <v>0</v>
      </c>
      <c r="AR19" s="31">
        <f t="shared" si="15"/>
        <v>0</v>
      </c>
      <c r="AS19" s="31">
        <f t="shared" si="16"/>
        <v>0</v>
      </c>
      <c r="AT19" s="31">
        <f t="shared" si="17"/>
        <v>0</v>
      </c>
      <c r="AU19" s="31">
        <f t="shared" si="18"/>
        <v>0</v>
      </c>
      <c r="AV19" s="31">
        <f t="shared" si="19"/>
        <v>0</v>
      </c>
      <c r="AW19" s="52">
        <f t="shared" si="20"/>
        <v>0</v>
      </c>
      <c r="AX19" s="56">
        <f t="shared" si="21"/>
        <v>0</v>
      </c>
      <c r="AY19" s="56">
        <f t="shared" si="22"/>
        <v>0</v>
      </c>
      <c r="BA19" s="51">
        <f t="shared" si="23"/>
        <v>0</v>
      </c>
      <c r="BB19" s="52">
        <f t="shared" si="24"/>
        <v>0</v>
      </c>
      <c r="BC19" s="51">
        <f t="shared" si="25"/>
        <v>0</v>
      </c>
      <c r="BD19" s="31">
        <f t="shared" si="26"/>
        <v>0</v>
      </c>
      <c r="BE19" s="31">
        <f t="shared" si="27"/>
        <v>0</v>
      </c>
      <c r="BF19" s="31">
        <f t="shared" si="28"/>
        <v>0</v>
      </c>
      <c r="BG19" s="52">
        <f t="shared" si="29"/>
        <v>0</v>
      </c>
      <c r="BH19" s="51">
        <f t="shared" si="30"/>
        <v>0</v>
      </c>
      <c r="BI19" s="52">
        <f t="shared" si="31"/>
        <v>0</v>
      </c>
      <c r="BJ19" s="51">
        <f t="shared" si="32"/>
        <v>0</v>
      </c>
      <c r="BK19" s="52">
        <f t="shared" si="33"/>
        <v>0</v>
      </c>
      <c r="BL19" s="51">
        <f t="shared" si="34"/>
        <v>0</v>
      </c>
      <c r="BM19" s="31">
        <f t="shared" si="35"/>
        <v>0</v>
      </c>
      <c r="BN19" s="52">
        <f t="shared" si="36"/>
        <v>0</v>
      </c>
      <c r="BO19" s="51">
        <f t="shared" si="37"/>
        <v>0</v>
      </c>
      <c r="BP19" s="31">
        <f t="shared" si="38"/>
        <v>0</v>
      </c>
      <c r="BQ19" s="52">
        <f t="shared" si="39"/>
        <v>0</v>
      </c>
      <c r="BR19" s="52">
        <f t="shared" si="40"/>
        <v>2</v>
      </c>
    </row>
    <row r="20" spans="1:70" ht="39.75" customHeight="1" thickBot="1">
      <c r="A20" s="17">
        <v>10</v>
      </c>
      <c r="B20" s="6">
        <v>2003</v>
      </c>
      <c r="C20" s="79">
        <v>9</v>
      </c>
      <c r="D20" s="79">
        <v>23</v>
      </c>
      <c r="E20" s="7">
        <v>0.375</v>
      </c>
      <c r="F20" s="7">
        <v>0.5833333333333334</v>
      </c>
      <c r="G20" s="80" t="s">
        <v>144</v>
      </c>
      <c r="H20" s="107" t="str">
        <f t="shared" si="41"/>
        <v>総合管理</v>
      </c>
      <c r="I20" s="81">
        <v>8</v>
      </c>
      <c r="J20" s="107" t="str">
        <f t="shared" si="42"/>
        <v>企業内研修プログラムの受講</v>
      </c>
      <c r="K20" s="159" t="s">
        <v>172</v>
      </c>
      <c r="L20" s="160"/>
      <c r="M20" s="71" t="s">
        <v>155</v>
      </c>
      <c r="N20" s="159" t="s">
        <v>173</v>
      </c>
      <c r="O20" s="161"/>
      <c r="P20" s="161"/>
      <c r="Q20" s="161"/>
      <c r="R20" s="160"/>
      <c r="S20" s="121">
        <v>4</v>
      </c>
      <c r="T20" s="9">
        <v>0.5</v>
      </c>
      <c r="U20" s="9">
        <f t="shared" si="0"/>
        <v>2</v>
      </c>
      <c r="V20" s="18">
        <f t="shared" si="43"/>
        <v>51</v>
      </c>
      <c r="W20" s="32"/>
      <c r="X20" s="142"/>
      <c r="Y20" s="158"/>
      <c r="Z20" s="11" t="s">
        <v>32</v>
      </c>
      <c r="AA20" s="16" t="s">
        <v>33</v>
      </c>
      <c r="AB20" s="96">
        <f>AM$111</f>
        <v>0</v>
      </c>
      <c r="AD20" s="51">
        <f t="shared" si="1"/>
        <v>0</v>
      </c>
      <c r="AE20" s="31">
        <f t="shared" si="2"/>
        <v>0</v>
      </c>
      <c r="AF20" s="31">
        <f t="shared" si="3"/>
        <v>0</v>
      </c>
      <c r="AG20" s="31">
        <f t="shared" si="4"/>
        <v>0</v>
      </c>
      <c r="AH20" s="31">
        <f t="shared" si="5"/>
        <v>0</v>
      </c>
      <c r="AI20" s="31">
        <f t="shared" si="6"/>
        <v>0</v>
      </c>
      <c r="AJ20" s="52">
        <f t="shared" si="7"/>
        <v>0</v>
      </c>
      <c r="AK20" s="51">
        <f t="shared" si="8"/>
        <v>0</v>
      </c>
      <c r="AL20" s="31">
        <f t="shared" si="9"/>
        <v>0</v>
      </c>
      <c r="AM20" s="31">
        <f t="shared" si="10"/>
        <v>0</v>
      </c>
      <c r="AN20" s="31">
        <f t="shared" si="11"/>
        <v>0</v>
      </c>
      <c r="AO20" s="31">
        <f t="shared" si="12"/>
        <v>0</v>
      </c>
      <c r="AP20" s="31">
        <f t="shared" si="13"/>
        <v>0</v>
      </c>
      <c r="AQ20" s="31">
        <f t="shared" si="14"/>
        <v>0</v>
      </c>
      <c r="AR20" s="31">
        <f t="shared" si="15"/>
        <v>0</v>
      </c>
      <c r="AS20" s="31">
        <f t="shared" si="16"/>
        <v>0</v>
      </c>
      <c r="AT20" s="31">
        <f t="shared" si="17"/>
        <v>0</v>
      </c>
      <c r="AU20" s="31">
        <f t="shared" si="18"/>
        <v>0</v>
      </c>
      <c r="AV20" s="31">
        <f t="shared" si="19"/>
        <v>0</v>
      </c>
      <c r="AW20" s="52">
        <f t="shared" si="20"/>
        <v>0</v>
      </c>
      <c r="AX20" s="56">
        <f t="shared" si="21"/>
        <v>2</v>
      </c>
      <c r="AY20" s="56">
        <f t="shared" si="22"/>
        <v>0</v>
      </c>
      <c r="BA20" s="51">
        <f t="shared" si="23"/>
        <v>0</v>
      </c>
      <c r="BB20" s="52">
        <f t="shared" si="24"/>
        <v>0</v>
      </c>
      <c r="BC20" s="51">
        <f t="shared" si="25"/>
        <v>0</v>
      </c>
      <c r="BD20" s="31">
        <f t="shared" si="26"/>
        <v>0</v>
      </c>
      <c r="BE20" s="31">
        <f t="shared" si="27"/>
        <v>0</v>
      </c>
      <c r="BF20" s="31">
        <f t="shared" si="28"/>
        <v>0</v>
      </c>
      <c r="BG20" s="52">
        <f t="shared" si="29"/>
        <v>0</v>
      </c>
      <c r="BH20" s="51">
        <f t="shared" si="30"/>
        <v>2</v>
      </c>
      <c r="BI20" s="52">
        <f t="shared" si="31"/>
        <v>0</v>
      </c>
      <c r="BJ20" s="51">
        <f t="shared" si="32"/>
        <v>0</v>
      </c>
      <c r="BK20" s="52">
        <f t="shared" si="33"/>
        <v>0</v>
      </c>
      <c r="BL20" s="51">
        <f t="shared" si="34"/>
        <v>0</v>
      </c>
      <c r="BM20" s="31">
        <f t="shared" si="35"/>
        <v>0</v>
      </c>
      <c r="BN20" s="52">
        <f t="shared" si="36"/>
        <v>0</v>
      </c>
      <c r="BO20" s="51">
        <f t="shared" si="37"/>
        <v>0</v>
      </c>
      <c r="BP20" s="31">
        <f t="shared" si="38"/>
        <v>0</v>
      </c>
      <c r="BQ20" s="52">
        <f t="shared" si="39"/>
        <v>0</v>
      </c>
      <c r="BR20" s="52">
        <f t="shared" si="40"/>
        <v>0</v>
      </c>
    </row>
    <row r="21" spans="1:70" ht="39.75" customHeight="1" thickBot="1">
      <c r="A21" s="5">
        <v>11</v>
      </c>
      <c r="B21" s="6"/>
      <c r="C21" s="79"/>
      <c r="D21" s="79"/>
      <c r="E21" s="7"/>
      <c r="F21" s="7"/>
      <c r="G21" s="80"/>
      <c r="H21" s="107">
        <f t="shared" si="41"/>
      </c>
      <c r="I21" s="81"/>
      <c r="J21" s="107">
        <f t="shared" si="42"/>
      </c>
      <c r="K21" s="159"/>
      <c r="L21" s="160"/>
      <c r="M21" s="45"/>
      <c r="N21" s="162"/>
      <c r="O21" s="163"/>
      <c r="P21" s="163"/>
      <c r="Q21" s="163"/>
      <c r="R21" s="164"/>
      <c r="S21" s="121"/>
      <c r="T21" s="9"/>
      <c r="U21" s="9">
        <f t="shared" si="0"/>
        <v>0</v>
      </c>
      <c r="V21" s="18">
        <f t="shared" si="43"/>
        <v>0</v>
      </c>
      <c r="W21" s="32"/>
      <c r="X21" s="142"/>
      <c r="Y21" s="158"/>
      <c r="Z21" s="11" t="s">
        <v>34</v>
      </c>
      <c r="AA21" s="16" t="s">
        <v>35</v>
      </c>
      <c r="AB21" s="96">
        <f>AN$111</f>
        <v>0</v>
      </c>
      <c r="AD21" s="51">
        <f t="shared" si="1"/>
        <v>0</v>
      </c>
      <c r="AE21" s="31">
        <f t="shared" si="2"/>
        <v>0</v>
      </c>
      <c r="AF21" s="31">
        <f t="shared" si="3"/>
        <v>0</v>
      </c>
      <c r="AG21" s="31">
        <f t="shared" si="4"/>
        <v>0</v>
      </c>
      <c r="AH21" s="31">
        <f t="shared" si="5"/>
        <v>0</v>
      </c>
      <c r="AI21" s="31">
        <f t="shared" si="6"/>
        <v>0</v>
      </c>
      <c r="AJ21" s="52">
        <f t="shared" si="7"/>
        <v>0</v>
      </c>
      <c r="AK21" s="51">
        <f t="shared" si="8"/>
        <v>0</v>
      </c>
      <c r="AL21" s="31">
        <f t="shared" si="9"/>
        <v>0</v>
      </c>
      <c r="AM21" s="31">
        <f t="shared" si="10"/>
        <v>0</v>
      </c>
      <c r="AN21" s="31">
        <f t="shared" si="11"/>
        <v>0</v>
      </c>
      <c r="AO21" s="31">
        <f t="shared" si="12"/>
        <v>0</v>
      </c>
      <c r="AP21" s="31">
        <f t="shared" si="13"/>
        <v>0</v>
      </c>
      <c r="AQ21" s="31">
        <f t="shared" si="14"/>
        <v>0</v>
      </c>
      <c r="AR21" s="31">
        <f t="shared" si="15"/>
        <v>0</v>
      </c>
      <c r="AS21" s="31">
        <f t="shared" si="16"/>
        <v>0</v>
      </c>
      <c r="AT21" s="31">
        <f t="shared" si="17"/>
        <v>0</v>
      </c>
      <c r="AU21" s="31">
        <f t="shared" si="18"/>
        <v>0</v>
      </c>
      <c r="AV21" s="31">
        <f t="shared" si="19"/>
        <v>0</v>
      </c>
      <c r="AW21" s="52">
        <f t="shared" si="20"/>
        <v>0</v>
      </c>
      <c r="AX21" s="56">
        <f t="shared" si="21"/>
        <v>0</v>
      </c>
      <c r="AY21" s="56">
        <f t="shared" si="22"/>
        <v>0</v>
      </c>
      <c r="BA21" s="51">
        <f t="shared" si="23"/>
        <v>0</v>
      </c>
      <c r="BB21" s="52">
        <f t="shared" si="24"/>
        <v>0</v>
      </c>
      <c r="BC21" s="51">
        <f t="shared" si="25"/>
        <v>0</v>
      </c>
      <c r="BD21" s="31">
        <f t="shared" si="26"/>
        <v>0</v>
      </c>
      <c r="BE21" s="31">
        <f t="shared" si="27"/>
        <v>0</v>
      </c>
      <c r="BF21" s="31">
        <f t="shared" si="28"/>
        <v>0</v>
      </c>
      <c r="BG21" s="52">
        <f t="shared" si="29"/>
        <v>0</v>
      </c>
      <c r="BH21" s="51">
        <f t="shared" si="30"/>
        <v>0</v>
      </c>
      <c r="BI21" s="52">
        <f t="shared" si="31"/>
        <v>0</v>
      </c>
      <c r="BJ21" s="51">
        <f t="shared" si="32"/>
        <v>0</v>
      </c>
      <c r="BK21" s="52">
        <f t="shared" si="33"/>
        <v>0</v>
      </c>
      <c r="BL21" s="51">
        <f t="shared" si="34"/>
        <v>0</v>
      </c>
      <c r="BM21" s="31">
        <f t="shared" si="35"/>
        <v>0</v>
      </c>
      <c r="BN21" s="52">
        <f t="shared" si="36"/>
        <v>0</v>
      </c>
      <c r="BO21" s="51">
        <f t="shared" si="37"/>
        <v>0</v>
      </c>
      <c r="BP21" s="31">
        <f t="shared" si="38"/>
        <v>0</v>
      </c>
      <c r="BQ21" s="52">
        <f t="shared" si="39"/>
        <v>0</v>
      </c>
      <c r="BR21" s="52">
        <f t="shared" si="40"/>
        <v>0</v>
      </c>
    </row>
    <row r="22" spans="1:70" ht="39.75" customHeight="1" thickBot="1">
      <c r="A22" s="5">
        <v>12</v>
      </c>
      <c r="B22" s="6"/>
      <c r="C22" s="79"/>
      <c r="D22" s="79"/>
      <c r="E22" s="7"/>
      <c r="F22" s="7"/>
      <c r="G22" s="80"/>
      <c r="H22" s="107">
        <f t="shared" si="41"/>
      </c>
      <c r="I22" s="81"/>
      <c r="J22" s="107">
        <f t="shared" si="42"/>
      </c>
      <c r="K22" s="159"/>
      <c r="L22" s="160"/>
      <c r="M22" s="45"/>
      <c r="N22" s="162"/>
      <c r="O22" s="163"/>
      <c r="P22" s="163"/>
      <c r="Q22" s="163"/>
      <c r="R22" s="164"/>
      <c r="S22" s="121"/>
      <c r="T22" s="9"/>
      <c r="U22" s="9">
        <f aca="true" t="shared" si="44" ref="U22:U47">ROUND(S22*T22,1)</f>
        <v>0</v>
      </c>
      <c r="V22" s="18">
        <f t="shared" si="43"/>
        <v>0</v>
      </c>
      <c r="W22" s="32"/>
      <c r="X22" s="142"/>
      <c r="Y22" s="158"/>
      <c r="Z22" s="11" t="s">
        <v>145</v>
      </c>
      <c r="AA22" s="16" t="s">
        <v>146</v>
      </c>
      <c r="AB22" s="96">
        <f>AO$111</f>
        <v>0</v>
      </c>
      <c r="AD22" s="51">
        <f t="shared" si="1"/>
        <v>0</v>
      </c>
      <c r="AE22" s="31">
        <f t="shared" si="2"/>
        <v>0</v>
      </c>
      <c r="AF22" s="31">
        <f t="shared" si="3"/>
        <v>0</v>
      </c>
      <c r="AG22" s="31">
        <f t="shared" si="4"/>
        <v>0</v>
      </c>
      <c r="AH22" s="31">
        <f t="shared" si="5"/>
        <v>0</v>
      </c>
      <c r="AI22" s="31">
        <f t="shared" si="6"/>
        <v>0</v>
      </c>
      <c r="AJ22" s="52">
        <f t="shared" si="7"/>
        <v>0</v>
      </c>
      <c r="AK22" s="51">
        <f t="shared" si="8"/>
        <v>0</v>
      </c>
      <c r="AL22" s="31">
        <f t="shared" si="9"/>
        <v>0</v>
      </c>
      <c r="AM22" s="31">
        <f t="shared" si="10"/>
        <v>0</v>
      </c>
      <c r="AN22" s="31">
        <f t="shared" si="11"/>
        <v>0</v>
      </c>
      <c r="AO22" s="31">
        <f t="shared" si="12"/>
        <v>0</v>
      </c>
      <c r="AP22" s="31">
        <f t="shared" si="13"/>
        <v>0</v>
      </c>
      <c r="AQ22" s="31">
        <f t="shared" si="14"/>
        <v>0</v>
      </c>
      <c r="AR22" s="31">
        <f t="shared" si="15"/>
        <v>0</v>
      </c>
      <c r="AS22" s="31">
        <f t="shared" si="16"/>
        <v>0</v>
      </c>
      <c r="AT22" s="31">
        <f t="shared" si="17"/>
        <v>0</v>
      </c>
      <c r="AU22" s="31">
        <f t="shared" si="18"/>
        <v>0</v>
      </c>
      <c r="AV22" s="31">
        <f t="shared" si="19"/>
        <v>0</v>
      </c>
      <c r="AW22" s="52">
        <f t="shared" si="20"/>
        <v>0</v>
      </c>
      <c r="AX22" s="56">
        <f t="shared" si="21"/>
        <v>0</v>
      </c>
      <c r="AY22" s="56">
        <f t="shared" si="22"/>
        <v>0</v>
      </c>
      <c r="BA22" s="51">
        <f t="shared" si="23"/>
        <v>0</v>
      </c>
      <c r="BB22" s="52">
        <f t="shared" si="24"/>
        <v>0</v>
      </c>
      <c r="BC22" s="51">
        <f t="shared" si="25"/>
        <v>0</v>
      </c>
      <c r="BD22" s="31">
        <f t="shared" si="26"/>
        <v>0</v>
      </c>
      <c r="BE22" s="31">
        <f t="shared" si="27"/>
        <v>0</v>
      </c>
      <c r="BF22" s="31">
        <f t="shared" si="28"/>
        <v>0</v>
      </c>
      <c r="BG22" s="52">
        <f t="shared" si="29"/>
        <v>0</v>
      </c>
      <c r="BH22" s="51">
        <f t="shared" si="30"/>
        <v>0</v>
      </c>
      <c r="BI22" s="52">
        <f t="shared" si="31"/>
        <v>0</v>
      </c>
      <c r="BJ22" s="51">
        <f t="shared" si="32"/>
        <v>0</v>
      </c>
      <c r="BK22" s="52">
        <f t="shared" si="33"/>
        <v>0</v>
      </c>
      <c r="BL22" s="51">
        <f t="shared" si="34"/>
        <v>0</v>
      </c>
      <c r="BM22" s="31">
        <f t="shared" si="35"/>
        <v>0</v>
      </c>
      <c r="BN22" s="52">
        <f t="shared" si="36"/>
        <v>0</v>
      </c>
      <c r="BO22" s="51">
        <f t="shared" si="37"/>
        <v>0</v>
      </c>
      <c r="BP22" s="31">
        <f t="shared" si="38"/>
        <v>0</v>
      </c>
      <c r="BQ22" s="52">
        <f t="shared" si="39"/>
        <v>0</v>
      </c>
      <c r="BR22" s="52">
        <f t="shared" si="40"/>
        <v>0</v>
      </c>
    </row>
    <row r="23" spans="1:70" ht="39.75" customHeight="1" thickBot="1">
      <c r="A23" s="5">
        <v>13</v>
      </c>
      <c r="B23" s="6"/>
      <c r="C23" s="79"/>
      <c r="D23" s="79"/>
      <c r="E23" s="7"/>
      <c r="F23" s="7"/>
      <c r="G23" s="80"/>
      <c r="H23" s="107">
        <f t="shared" si="41"/>
      </c>
      <c r="I23" s="81"/>
      <c r="J23" s="107">
        <f t="shared" si="42"/>
      </c>
      <c r="K23" s="159"/>
      <c r="L23" s="160"/>
      <c r="M23" s="45"/>
      <c r="N23" s="162"/>
      <c r="O23" s="163"/>
      <c r="P23" s="163"/>
      <c r="Q23" s="163"/>
      <c r="R23" s="164"/>
      <c r="S23" s="121"/>
      <c r="T23" s="9"/>
      <c r="U23" s="9">
        <f t="shared" si="44"/>
        <v>0</v>
      </c>
      <c r="V23" s="18">
        <f t="shared" si="43"/>
        <v>0</v>
      </c>
      <c r="W23" s="32"/>
      <c r="X23" s="142"/>
      <c r="Y23" s="158"/>
      <c r="Z23" s="11" t="s">
        <v>147</v>
      </c>
      <c r="AA23" s="16" t="s">
        <v>36</v>
      </c>
      <c r="AB23" s="96">
        <f>AP$111</f>
        <v>5</v>
      </c>
      <c r="AD23" s="51">
        <f t="shared" si="1"/>
        <v>0</v>
      </c>
      <c r="AE23" s="31">
        <f t="shared" si="2"/>
        <v>0</v>
      </c>
      <c r="AF23" s="31">
        <f t="shared" si="3"/>
        <v>0</v>
      </c>
      <c r="AG23" s="31">
        <f t="shared" si="4"/>
        <v>0</v>
      </c>
      <c r="AH23" s="31">
        <f t="shared" si="5"/>
        <v>0</v>
      </c>
      <c r="AI23" s="31">
        <f t="shared" si="6"/>
        <v>0</v>
      </c>
      <c r="AJ23" s="52">
        <f t="shared" si="7"/>
        <v>0</v>
      </c>
      <c r="AK23" s="51">
        <f t="shared" si="8"/>
        <v>0</v>
      </c>
      <c r="AL23" s="31">
        <f t="shared" si="9"/>
        <v>0</v>
      </c>
      <c r="AM23" s="31">
        <f t="shared" si="10"/>
        <v>0</v>
      </c>
      <c r="AN23" s="31">
        <f t="shared" si="11"/>
        <v>0</v>
      </c>
      <c r="AO23" s="31">
        <f t="shared" si="12"/>
        <v>0</v>
      </c>
      <c r="AP23" s="31">
        <f t="shared" si="13"/>
        <v>0</v>
      </c>
      <c r="AQ23" s="31">
        <f t="shared" si="14"/>
        <v>0</v>
      </c>
      <c r="AR23" s="31">
        <f t="shared" si="15"/>
        <v>0</v>
      </c>
      <c r="AS23" s="31">
        <f t="shared" si="16"/>
        <v>0</v>
      </c>
      <c r="AT23" s="31">
        <f t="shared" si="17"/>
        <v>0</v>
      </c>
      <c r="AU23" s="31">
        <f t="shared" si="18"/>
        <v>0</v>
      </c>
      <c r="AV23" s="31">
        <f t="shared" si="19"/>
        <v>0</v>
      </c>
      <c r="AW23" s="52">
        <f t="shared" si="20"/>
        <v>0</v>
      </c>
      <c r="AX23" s="56">
        <f t="shared" si="21"/>
        <v>0</v>
      </c>
      <c r="AY23" s="56">
        <f t="shared" si="22"/>
        <v>0</v>
      </c>
      <c r="BA23" s="51">
        <f t="shared" si="23"/>
        <v>0</v>
      </c>
      <c r="BB23" s="52">
        <f t="shared" si="24"/>
        <v>0</v>
      </c>
      <c r="BC23" s="51">
        <f t="shared" si="25"/>
        <v>0</v>
      </c>
      <c r="BD23" s="31">
        <f t="shared" si="26"/>
        <v>0</v>
      </c>
      <c r="BE23" s="31">
        <f t="shared" si="27"/>
        <v>0</v>
      </c>
      <c r="BF23" s="31">
        <f t="shared" si="28"/>
        <v>0</v>
      </c>
      <c r="BG23" s="52">
        <f t="shared" si="29"/>
        <v>0</v>
      </c>
      <c r="BH23" s="51">
        <f t="shared" si="30"/>
        <v>0</v>
      </c>
      <c r="BI23" s="52">
        <f t="shared" si="31"/>
        <v>0</v>
      </c>
      <c r="BJ23" s="51">
        <f t="shared" si="32"/>
        <v>0</v>
      </c>
      <c r="BK23" s="52">
        <f t="shared" si="33"/>
        <v>0</v>
      </c>
      <c r="BL23" s="51">
        <f t="shared" si="34"/>
        <v>0</v>
      </c>
      <c r="BM23" s="31">
        <f t="shared" si="35"/>
        <v>0</v>
      </c>
      <c r="BN23" s="52">
        <f t="shared" si="36"/>
        <v>0</v>
      </c>
      <c r="BO23" s="51">
        <f t="shared" si="37"/>
        <v>0</v>
      </c>
      <c r="BP23" s="31">
        <f t="shared" si="38"/>
        <v>0</v>
      </c>
      <c r="BQ23" s="52">
        <f t="shared" si="39"/>
        <v>0</v>
      </c>
      <c r="BR23" s="52">
        <f t="shared" si="40"/>
        <v>0</v>
      </c>
    </row>
    <row r="24" spans="1:70" ht="39.75" customHeight="1" thickBot="1">
      <c r="A24" s="17">
        <v>14</v>
      </c>
      <c r="B24" s="6"/>
      <c r="C24" s="79"/>
      <c r="D24" s="79"/>
      <c r="E24" s="47"/>
      <c r="F24" s="47"/>
      <c r="G24" s="80"/>
      <c r="H24" s="107">
        <f t="shared" si="41"/>
      </c>
      <c r="I24" s="82"/>
      <c r="J24" s="107">
        <f t="shared" si="42"/>
      </c>
      <c r="K24" s="159"/>
      <c r="L24" s="160"/>
      <c r="M24" s="48"/>
      <c r="N24" s="162"/>
      <c r="O24" s="163"/>
      <c r="P24" s="163"/>
      <c r="Q24" s="163"/>
      <c r="R24" s="164"/>
      <c r="S24" s="122"/>
      <c r="T24" s="49"/>
      <c r="U24" s="49">
        <f t="shared" si="44"/>
        <v>0</v>
      </c>
      <c r="V24" s="18">
        <f t="shared" si="43"/>
        <v>0</v>
      </c>
      <c r="W24" s="32"/>
      <c r="X24" s="142"/>
      <c r="Y24" s="158"/>
      <c r="Z24" s="19" t="s">
        <v>37</v>
      </c>
      <c r="AA24" s="16" t="s">
        <v>38</v>
      </c>
      <c r="AB24" s="96">
        <f>AQ$111</f>
        <v>0</v>
      </c>
      <c r="AD24" s="51">
        <f t="shared" si="1"/>
        <v>0</v>
      </c>
      <c r="AE24" s="31">
        <f t="shared" si="2"/>
        <v>0</v>
      </c>
      <c r="AF24" s="31">
        <f t="shared" si="3"/>
        <v>0</v>
      </c>
      <c r="AG24" s="31">
        <f t="shared" si="4"/>
        <v>0</v>
      </c>
      <c r="AH24" s="31">
        <f t="shared" si="5"/>
        <v>0</v>
      </c>
      <c r="AI24" s="31">
        <f t="shared" si="6"/>
        <v>0</v>
      </c>
      <c r="AJ24" s="52">
        <f t="shared" si="7"/>
        <v>0</v>
      </c>
      <c r="AK24" s="51">
        <f t="shared" si="8"/>
        <v>0</v>
      </c>
      <c r="AL24" s="31">
        <f t="shared" si="9"/>
        <v>0</v>
      </c>
      <c r="AM24" s="31">
        <f t="shared" si="10"/>
        <v>0</v>
      </c>
      <c r="AN24" s="31">
        <f t="shared" si="11"/>
        <v>0</v>
      </c>
      <c r="AO24" s="31">
        <f t="shared" si="12"/>
        <v>0</v>
      </c>
      <c r="AP24" s="31">
        <f t="shared" si="13"/>
        <v>0</v>
      </c>
      <c r="AQ24" s="31">
        <f t="shared" si="14"/>
        <v>0</v>
      </c>
      <c r="AR24" s="31">
        <f t="shared" si="15"/>
        <v>0</v>
      </c>
      <c r="AS24" s="31">
        <f t="shared" si="16"/>
        <v>0</v>
      </c>
      <c r="AT24" s="31">
        <f t="shared" si="17"/>
        <v>0</v>
      </c>
      <c r="AU24" s="31">
        <f t="shared" si="18"/>
        <v>0</v>
      </c>
      <c r="AV24" s="31">
        <f t="shared" si="19"/>
        <v>0</v>
      </c>
      <c r="AW24" s="52">
        <f t="shared" si="20"/>
        <v>0</v>
      </c>
      <c r="AX24" s="56">
        <f t="shared" si="21"/>
        <v>0</v>
      </c>
      <c r="AY24" s="56">
        <f t="shared" si="22"/>
        <v>0</v>
      </c>
      <c r="BA24" s="51">
        <f t="shared" si="23"/>
        <v>0</v>
      </c>
      <c r="BB24" s="52">
        <f t="shared" si="24"/>
        <v>0</v>
      </c>
      <c r="BC24" s="51">
        <f t="shared" si="25"/>
        <v>0</v>
      </c>
      <c r="BD24" s="31">
        <f t="shared" si="26"/>
        <v>0</v>
      </c>
      <c r="BE24" s="31">
        <f t="shared" si="27"/>
        <v>0</v>
      </c>
      <c r="BF24" s="31">
        <f t="shared" si="28"/>
        <v>0</v>
      </c>
      <c r="BG24" s="52">
        <f t="shared" si="29"/>
        <v>0</v>
      </c>
      <c r="BH24" s="51">
        <f t="shared" si="30"/>
        <v>0</v>
      </c>
      <c r="BI24" s="52">
        <f t="shared" si="31"/>
        <v>0</v>
      </c>
      <c r="BJ24" s="51">
        <f t="shared" si="32"/>
        <v>0</v>
      </c>
      <c r="BK24" s="52">
        <f t="shared" si="33"/>
        <v>0</v>
      </c>
      <c r="BL24" s="51">
        <f t="shared" si="34"/>
        <v>0</v>
      </c>
      <c r="BM24" s="31">
        <f t="shared" si="35"/>
        <v>0</v>
      </c>
      <c r="BN24" s="52">
        <f t="shared" si="36"/>
        <v>0</v>
      </c>
      <c r="BO24" s="51">
        <f t="shared" si="37"/>
        <v>0</v>
      </c>
      <c r="BP24" s="31">
        <f t="shared" si="38"/>
        <v>0</v>
      </c>
      <c r="BQ24" s="52">
        <f t="shared" si="39"/>
        <v>0</v>
      </c>
      <c r="BR24" s="52">
        <f t="shared" si="40"/>
        <v>0</v>
      </c>
    </row>
    <row r="25" spans="1:70" ht="39.75" customHeight="1" thickBot="1">
      <c r="A25" s="5">
        <v>15</v>
      </c>
      <c r="B25" s="6"/>
      <c r="C25" s="79"/>
      <c r="D25" s="79"/>
      <c r="E25" s="7"/>
      <c r="F25" s="7"/>
      <c r="G25" s="80"/>
      <c r="H25" s="107">
        <f t="shared" si="41"/>
      </c>
      <c r="I25" s="81"/>
      <c r="J25" s="107">
        <f t="shared" si="42"/>
      </c>
      <c r="K25" s="159"/>
      <c r="L25" s="160"/>
      <c r="M25" s="45"/>
      <c r="N25" s="162"/>
      <c r="O25" s="163"/>
      <c r="P25" s="163"/>
      <c r="Q25" s="163"/>
      <c r="R25" s="164"/>
      <c r="S25" s="121"/>
      <c r="T25" s="9"/>
      <c r="U25" s="9">
        <f t="shared" si="44"/>
        <v>0</v>
      </c>
      <c r="V25" s="18">
        <f t="shared" si="43"/>
        <v>0</v>
      </c>
      <c r="W25" s="32"/>
      <c r="X25" s="142"/>
      <c r="Y25" s="158"/>
      <c r="Z25" s="11" t="s">
        <v>39</v>
      </c>
      <c r="AA25" s="16" t="s">
        <v>40</v>
      </c>
      <c r="AB25" s="96">
        <f>AR$111</f>
        <v>0</v>
      </c>
      <c r="AD25" s="51">
        <f t="shared" si="1"/>
        <v>0</v>
      </c>
      <c r="AE25" s="31">
        <f t="shared" si="2"/>
        <v>0</v>
      </c>
      <c r="AF25" s="31">
        <f t="shared" si="3"/>
        <v>0</v>
      </c>
      <c r="AG25" s="31">
        <f t="shared" si="4"/>
        <v>0</v>
      </c>
      <c r="AH25" s="31">
        <f t="shared" si="5"/>
        <v>0</v>
      </c>
      <c r="AI25" s="31">
        <f t="shared" si="6"/>
        <v>0</v>
      </c>
      <c r="AJ25" s="52">
        <f t="shared" si="7"/>
        <v>0</v>
      </c>
      <c r="AK25" s="51">
        <f t="shared" si="8"/>
        <v>0</v>
      </c>
      <c r="AL25" s="31">
        <f t="shared" si="9"/>
        <v>0</v>
      </c>
      <c r="AM25" s="31">
        <f t="shared" si="10"/>
        <v>0</v>
      </c>
      <c r="AN25" s="31">
        <f t="shared" si="11"/>
        <v>0</v>
      </c>
      <c r="AO25" s="31">
        <f t="shared" si="12"/>
        <v>0</v>
      </c>
      <c r="AP25" s="31">
        <f t="shared" si="13"/>
        <v>0</v>
      </c>
      <c r="AQ25" s="31">
        <f t="shared" si="14"/>
        <v>0</v>
      </c>
      <c r="AR25" s="31">
        <f t="shared" si="15"/>
        <v>0</v>
      </c>
      <c r="AS25" s="31">
        <f t="shared" si="16"/>
        <v>0</v>
      </c>
      <c r="AT25" s="31">
        <f t="shared" si="17"/>
        <v>0</v>
      </c>
      <c r="AU25" s="31">
        <f t="shared" si="18"/>
        <v>0</v>
      </c>
      <c r="AV25" s="31">
        <f t="shared" si="19"/>
        <v>0</v>
      </c>
      <c r="AW25" s="52">
        <f t="shared" si="20"/>
        <v>0</v>
      </c>
      <c r="AX25" s="56">
        <f t="shared" si="21"/>
        <v>0</v>
      </c>
      <c r="AY25" s="56">
        <f t="shared" si="22"/>
        <v>0</v>
      </c>
      <c r="BA25" s="51">
        <f t="shared" si="23"/>
        <v>0</v>
      </c>
      <c r="BB25" s="52">
        <f t="shared" si="24"/>
        <v>0</v>
      </c>
      <c r="BC25" s="51">
        <f t="shared" si="25"/>
        <v>0</v>
      </c>
      <c r="BD25" s="31">
        <f t="shared" si="26"/>
        <v>0</v>
      </c>
      <c r="BE25" s="31">
        <f t="shared" si="27"/>
        <v>0</v>
      </c>
      <c r="BF25" s="31">
        <f t="shared" si="28"/>
        <v>0</v>
      </c>
      <c r="BG25" s="52">
        <f t="shared" si="29"/>
        <v>0</v>
      </c>
      <c r="BH25" s="51">
        <f t="shared" si="30"/>
        <v>0</v>
      </c>
      <c r="BI25" s="52">
        <f t="shared" si="31"/>
        <v>0</v>
      </c>
      <c r="BJ25" s="51">
        <f t="shared" si="32"/>
        <v>0</v>
      </c>
      <c r="BK25" s="52">
        <f t="shared" si="33"/>
        <v>0</v>
      </c>
      <c r="BL25" s="51">
        <f t="shared" si="34"/>
        <v>0</v>
      </c>
      <c r="BM25" s="31">
        <f t="shared" si="35"/>
        <v>0</v>
      </c>
      <c r="BN25" s="52">
        <f t="shared" si="36"/>
        <v>0</v>
      </c>
      <c r="BO25" s="51">
        <f t="shared" si="37"/>
        <v>0</v>
      </c>
      <c r="BP25" s="31">
        <f t="shared" si="38"/>
        <v>0</v>
      </c>
      <c r="BQ25" s="52">
        <f t="shared" si="39"/>
        <v>0</v>
      </c>
      <c r="BR25" s="52">
        <f t="shared" si="40"/>
        <v>0</v>
      </c>
    </row>
    <row r="26" spans="1:70" ht="39.75" customHeight="1" thickBot="1">
      <c r="A26" s="5">
        <v>16</v>
      </c>
      <c r="B26" s="6"/>
      <c r="C26" s="79"/>
      <c r="D26" s="79"/>
      <c r="E26" s="7"/>
      <c r="F26" s="7"/>
      <c r="G26" s="80"/>
      <c r="H26" s="107">
        <f t="shared" si="41"/>
      </c>
      <c r="I26" s="81"/>
      <c r="J26" s="107">
        <f t="shared" si="42"/>
      </c>
      <c r="K26" s="159"/>
      <c r="L26" s="160"/>
      <c r="M26" s="45"/>
      <c r="N26" s="162"/>
      <c r="O26" s="163"/>
      <c r="P26" s="163"/>
      <c r="Q26" s="163"/>
      <c r="R26" s="164"/>
      <c r="S26" s="121"/>
      <c r="T26" s="9"/>
      <c r="U26" s="9">
        <f t="shared" si="44"/>
        <v>0</v>
      </c>
      <c r="V26" s="18">
        <f t="shared" si="43"/>
        <v>0</v>
      </c>
      <c r="W26" s="32"/>
      <c r="X26" s="142"/>
      <c r="Y26" s="158"/>
      <c r="Z26" s="11" t="s">
        <v>41</v>
      </c>
      <c r="AA26" s="16" t="s">
        <v>42</v>
      </c>
      <c r="AB26" s="96">
        <f>AS$111</f>
        <v>5</v>
      </c>
      <c r="AD26" s="51">
        <f t="shared" si="1"/>
        <v>0</v>
      </c>
      <c r="AE26" s="31">
        <f t="shared" si="2"/>
        <v>0</v>
      </c>
      <c r="AF26" s="31">
        <f t="shared" si="3"/>
        <v>0</v>
      </c>
      <c r="AG26" s="31">
        <f t="shared" si="4"/>
        <v>0</v>
      </c>
      <c r="AH26" s="31">
        <f t="shared" si="5"/>
        <v>0</v>
      </c>
      <c r="AI26" s="31">
        <f t="shared" si="6"/>
        <v>0</v>
      </c>
      <c r="AJ26" s="52">
        <f t="shared" si="7"/>
        <v>0</v>
      </c>
      <c r="AK26" s="51">
        <f t="shared" si="8"/>
        <v>0</v>
      </c>
      <c r="AL26" s="31">
        <f t="shared" si="9"/>
        <v>0</v>
      </c>
      <c r="AM26" s="31">
        <f t="shared" si="10"/>
        <v>0</v>
      </c>
      <c r="AN26" s="31">
        <f t="shared" si="11"/>
        <v>0</v>
      </c>
      <c r="AO26" s="31">
        <f t="shared" si="12"/>
        <v>0</v>
      </c>
      <c r="AP26" s="31">
        <f t="shared" si="13"/>
        <v>0</v>
      </c>
      <c r="AQ26" s="31">
        <f t="shared" si="14"/>
        <v>0</v>
      </c>
      <c r="AR26" s="31">
        <f t="shared" si="15"/>
        <v>0</v>
      </c>
      <c r="AS26" s="31">
        <f t="shared" si="16"/>
        <v>0</v>
      </c>
      <c r="AT26" s="31">
        <f t="shared" si="17"/>
        <v>0</v>
      </c>
      <c r="AU26" s="31">
        <f t="shared" si="18"/>
        <v>0</v>
      </c>
      <c r="AV26" s="31">
        <f t="shared" si="19"/>
        <v>0</v>
      </c>
      <c r="AW26" s="52">
        <f t="shared" si="20"/>
        <v>0</v>
      </c>
      <c r="AX26" s="56">
        <f t="shared" si="21"/>
        <v>0</v>
      </c>
      <c r="AY26" s="56">
        <f t="shared" si="22"/>
        <v>0</v>
      </c>
      <c r="BA26" s="51">
        <f t="shared" si="23"/>
        <v>0</v>
      </c>
      <c r="BB26" s="52">
        <f t="shared" si="24"/>
        <v>0</v>
      </c>
      <c r="BC26" s="51">
        <f t="shared" si="25"/>
        <v>0</v>
      </c>
      <c r="BD26" s="31">
        <f t="shared" si="26"/>
        <v>0</v>
      </c>
      <c r="BE26" s="31">
        <f t="shared" si="27"/>
        <v>0</v>
      </c>
      <c r="BF26" s="31">
        <f t="shared" si="28"/>
        <v>0</v>
      </c>
      <c r="BG26" s="52">
        <f t="shared" si="29"/>
        <v>0</v>
      </c>
      <c r="BH26" s="51">
        <f t="shared" si="30"/>
        <v>0</v>
      </c>
      <c r="BI26" s="52">
        <f t="shared" si="31"/>
        <v>0</v>
      </c>
      <c r="BJ26" s="51">
        <f t="shared" si="32"/>
        <v>0</v>
      </c>
      <c r="BK26" s="52">
        <f t="shared" si="33"/>
        <v>0</v>
      </c>
      <c r="BL26" s="51">
        <f t="shared" si="34"/>
        <v>0</v>
      </c>
      <c r="BM26" s="31">
        <f t="shared" si="35"/>
        <v>0</v>
      </c>
      <c r="BN26" s="52">
        <f t="shared" si="36"/>
        <v>0</v>
      </c>
      <c r="BO26" s="51">
        <f t="shared" si="37"/>
        <v>0</v>
      </c>
      <c r="BP26" s="31">
        <f t="shared" si="38"/>
        <v>0</v>
      </c>
      <c r="BQ26" s="52">
        <f t="shared" si="39"/>
        <v>0</v>
      </c>
      <c r="BR26" s="52">
        <f t="shared" si="40"/>
        <v>0</v>
      </c>
    </row>
    <row r="27" spans="1:70" ht="39.75" customHeight="1" thickBot="1">
      <c r="A27" s="5">
        <v>17</v>
      </c>
      <c r="B27" s="6"/>
      <c r="C27" s="79"/>
      <c r="D27" s="79"/>
      <c r="E27" s="7"/>
      <c r="F27" s="7"/>
      <c r="G27" s="80"/>
      <c r="H27" s="107">
        <f t="shared" si="41"/>
      </c>
      <c r="I27" s="81"/>
      <c r="J27" s="107">
        <f t="shared" si="42"/>
      </c>
      <c r="K27" s="159"/>
      <c r="L27" s="160"/>
      <c r="M27" s="45"/>
      <c r="N27" s="162"/>
      <c r="O27" s="163"/>
      <c r="P27" s="163"/>
      <c r="Q27" s="163"/>
      <c r="R27" s="164"/>
      <c r="S27" s="121"/>
      <c r="T27" s="9"/>
      <c r="U27" s="9">
        <f t="shared" si="44"/>
        <v>0</v>
      </c>
      <c r="V27" s="18">
        <f t="shared" si="43"/>
        <v>0</v>
      </c>
      <c r="W27" s="32"/>
      <c r="X27" s="142"/>
      <c r="Y27" s="158"/>
      <c r="Z27" s="11" t="s">
        <v>43</v>
      </c>
      <c r="AA27" s="16" t="s">
        <v>44</v>
      </c>
      <c r="AB27" s="96">
        <f>AT$111</f>
        <v>18</v>
      </c>
      <c r="AD27" s="51">
        <f t="shared" si="1"/>
        <v>0</v>
      </c>
      <c r="AE27" s="31">
        <f t="shared" si="2"/>
        <v>0</v>
      </c>
      <c r="AF27" s="31">
        <f t="shared" si="3"/>
        <v>0</v>
      </c>
      <c r="AG27" s="31">
        <f t="shared" si="4"/>
        <v>0</v>
      </c>
      <c r="AH27" s="31">
        <f t="shared" si="5"/>
        <v>0</v>
      </c>
      <c r="AI27" s="31">
        <f t="shared" si="6"/>
        <v>0</v>
      </c>
      <c r="AJ27" s="52">
        <f t="shared" si="7"/>
        <v>0</v>
      </c>
      <c r="AK27" s="51">
        <f t="shared" si="8"/>
        <v>0</v>
      </c>
      <c r="AL27" s="31">
        <f t="shared" si="9"/>
        <v>0</v>
      </c>
      <c r="AM27" s="31">
        <f t="shared" si="10"/>
        <v>0</v>
      </c>
      <c r="AN27" s="31">
        <f t="shared" si="11"/>
        <v>0</v>
      </c>
      <c r="AO27" s="31">
        <f t="shared" si="12"/>
        <v>0</v>
      </c>
      <c r="AP27" s="31">
        <f t="shared" si="13"/>
        <v>0</v>
      </c>
      <c r="AQ27" s="31">
        <f t="shared" si="14"/>
        <v>0</v>
      </c>
      <c r="AR27" s="31">
        <f t="shared" si="15"/>
        <v>0</v>
      </c>
      <c r="AS27" s="31">
        <f t="shared" si="16"/>
        <v>0</v>
      </c>
      <c r="AT27" s="31">
        <f t="shared" si="17"/>
        <v>0</v>
      </c>
      <c r="AU27" s="31">
        <f t="shared" si="18"/>
        <v>0</v>
      </c>
      <c r="AV27" s="31">
        <f t="shared" si="19"/>
        <v>0</v>
      </c>
      <c r="AW27" s="52">
        <f t="shared" si="20"/>
        <v>0</v>
      </c>
      <c r="AX27" s="56">
        <f t="shared" si="21"/>
        <v>0</v>
      </c>
      <c r="AY27" s="56">
        <f t="shared" si="22"/>
        <v>0</v>
      </c>
      <c r="BA27" s="51">
        <f t="shared" si="23"/>
        <v>0</v>
      </c>
      <c r="BB27" s="52">
        <f t="shared" si="24"/>
        <v>0</v>
      </c>
      <c r="BC27" s="51">
        <f t="shared" si="25"/>
        <v>0</v>
      </c>
      <c r="BD27" s="31">
        <f t="shared" si="26"/>
        <v>0</v>
      </c>
      <c r="BE27" s="31">
        <f t="shared" si="27"/>
        <v>0</v>
      </c>
      <c r="BF27" s="31">
        <f t="shared" si="28"/>
        <v>0</v>
      </c>
      <c r="BG27" s="52">
        <f t="shared" si="29"/>
        <v>0</v>
      </c>
      <c r="BH27" s="51">
        <f t="shared" si="30"/>
        <v>0</v>
      </c>
      <c r="BI27" s="52">
        <f t="shared" si="31"/>
        <v>0</v>
      </c>
      <c r="BJ27" s="51">
        <f t="shared" si="32"/>
        <v>0</v>
      </c>
      <c r="BK27" s="52">
        <f t="shared" si="33"/>
        <v>0</v>
      </c>
      <c r="BL27" s="51">
        <f t="shared" si="34"/>
        <v>0</v>
      </c>
      <c r="BM27" s="31">
        <f t="shared" si="35"/>
        <v>0</v>
      </c>
      <c r="BN27" s="52">
        <f t="shared" si="36"/>
        <v>0</v>
      </c>
      <c r="BO27" s="51">
        <f t="shared" si="37"/>
        <v>0</v>
      </c>
      <c r="BP27" s="31">
        <f t="shared" si="38"/>
        <v>0</v>
      </c>
      <c r="BQ27" s="52">
        <f t="shared" si="39"/>
        <v>0</v>
      </c>
      <c r="BR27" s="52">
        <f t="shared" si="40"/>
        <v>0</v>
      </c>
    </row>
    <row r="28" spans="1:70" ht="39.75" customHeight="1" thickBot="1">
      <c r="A28" s="5">
        <v>18</v>
      </c>
      <c r="B28" s="6"/>
      <c r="C28" s="79"/>
      <c r="D28" s="79"/>
      <c r="E28" s="7"/>
      <c r="F28" s="7"/>
      <c r="G28" s="80"/>
      <c r="H28" s="107">
        <f t="shared" si="41"/>
      </c>
      <c r="I28" s="81"/>
      <c r="J28" s="107">
        <f t="shared" si="42"/>
      </c>
      <c r="K28" s="159"/>
      <c r="L28" s="160"/>
      <c r="M28" s="45"/>
      <c r="N28" s="162"/>
      <c r="O28" s="163"/>
      <c r="P28" s="163"/>
      <c r="Q28" s="163"/>
      <c r="R28" s="164"/>
      <c r="S28" s="121"/>
      <c r="T28" s="9"/>
      <c r="U28" s="9">
        <f t="shared" si="44"/>
        <v>0</v>
      </c>
      <c r="V28" s="18">
        <f t="shared" si="43"/>
        <v>0</v>
      </c>
      <c r="W28" s="32"/>
      <c r="X28" s="142"/>
      <c r="Y28" s="158"/>
      <c r="Z28" s="11" t="s">
        <v>45</v>
      </c>
      <c r="AA28" s="16" t="s">
        <v>46</v>
      </c>
      <c r="AB28" s="96">
        <f>AU$111</f>
        <v>0</v>
      </c>
      <c r="AD28" s="51">
        <f t="shared" si="1"/>
        <v>0</v>
      </c>
      <c r="AE28" s="31">
        <f t="shared" si="2"/>
        <v>0</v>
      </c>
      <c r="AF28" s="31">
        <f t="shared" si="3"/>
        <v>0</v>
      </c>
      <c r="AG28" s="31">
        <f t="shared" si="4"/>
        <v>0</v>
      </c>
      <c r="AH28" s="31">
        <f t="shared" si="5"/>
        <v>0</v>
      </c>
      <c r="AI28" s="31">
        <f t="shared" si="6"/>
        <v>0</v>
      </c>
      <c r="AJ28" s="52">
        <f t="shared" si="7"/>
        <v>0</v>
      </c>
      <c r="AK28" s="51">
        <f t="shared" si="8"/>
        <v>0</v>
      </c>
      <c r="AL28" s="31">
        <f t="shared" si="9"/>
        <v>0</v>
      </c>
      <c r="AM28" s="31">
        <f t="shared" si="10"/>
        <v>0</v>
      </c>
      <c r="AN28" s="31">
        <f t="shared" si="11"/>
        <v>0</v>
      </c>
      <c r="AO28" s="31">
        <f t="shared" si="12"/>
        <v>0</v>
      </c>
      <c r="AP28" s="31">
        <f t="shared" si="13"/>
        <v>0</v>
      </c>
      <c r="AQ28" s="31">
        <f t="shared" si="14"/>
        <v>0</v>
      </c>
      <c r="AR28" s="31">
        <f t="shared" si="15"/>
        <v>0</v>
      </c>
      <c r="AS28" s="31">
        <f t="shared" si="16"/>
        <v>0</v>
      </c>
      <c r="AT28" s="31">
        <f t="shared" si="17"/>
        <v>0</v>
      </c>
      <c r="AU28" s="31">
        <f t="shared" si="18"/>
        <v>0</v>
      </c>
      <c r="AV28" s="31">
        <f t="shared" si="19"/>
        <v>0</v>
      </c>
      <c r="AW28" s="52">
        <f t="shared" si="20"/>
        <v>0</v>
      </c>
      <c r="AX28" s="56">
        <f t="shared" si="21"/>
        <v>0</v>
      </c>
      <c r="AY28" s="56">
        <f t="shared" si="22"/>
        <v>0</v>
      </c>
      <c r="BA28" s="51">
        <f t="shared" si="23"/>
        <v>0</v>
      </c>
      <c r="BB28" s="52">
        <f t="shared" si="24"/>
        <v>0</v>
      </c>
      <c r="BC28" s="51">
        <f t="shared" si="25"/>
        <v>0</v>
      </c>
      <c r="BD28" s="31">
        <f t="shared" si="26"/>
        <v>0</v>
      </c>
      <c r="BE28" s="31">
        <f t="shared" si="27"/>
        <v>0</v>
      </c>
      <c r="BF28" s="31">
        <f t="shared" si="28"/>
        <v>0</v>
      </c>
      <c r="BG28" s="52">
        <f t="shared" si="29"/>
        <v>0</v>
      </c>
      <c r="BH28" s="51">
        <f t="shared" si="30"/>
        <v>0</v>
      </c>
      <c r="BI28" s="52">
        <f t="shared" si="31"/>
        <v>0</v>
      </c>
      <c r="BJ28" s="51">
        <f t="shared" si="32"/>
        <v>0</v>
      </c>
      <c r="BK28" s="52">
        <f t="shared" si="33"/>
        <v>0</v>
      </c>
      <c r="BL28" s="51">
        <f t="shared" si="34"/>
        <v>0</v>
      </c>
      <c r="BM28" s="31">
        <f t="shared" si="35"/>
        <v>0</v>
      </c>
      <c r="BN28" s="52">
        <f t="shared" si="36"/>
        <v>0</v>
      </c>
      <c r="BO28" s="51">
        <f t="shared" si="37"/>
        <v>0</v>
      </c>
      <c r="BP28" s="31">
        <f t="shared" si="38"/>
        <v>0</v>
      </c>
      <c r="BQ28" s="52">
        <f t="shared" si="39"/>
        <v>0</v>
      </c>
      <c r="BR28" s="52">
        <f t="shared" si="40"/>
        <v>0</v>
      </c>
    </row>
    <row r="29" spans="1:70" ht="39.75" customHeight="1" thickBot="1">
      <c r="A29" s="5">
        <v>19</v>
      </c>
      <c r="B29" s="6"/>
      <c r="C29" s="79"/>
      <c r="D29" s="79"/>
      <c r="E29" s="7"/>
      <c r="F29" s="7"/>
      <c r="G29" s="80"/>
      <c r="H29" s="107">
        <f t="shared" si="41"/>
      </c>
      <c r="I29" s="81"/>
      <c r="J29" s="107">
        <f t="shared" si="42"/>
      </c>
      <c r="K29" s="159"/>
      <c r="L29" s="160"/>
      <c r="M29" s="45"/>
      <c r="N29" s="162"/>
      <c r="O29" s="163"/>
      <c r="P29" s="163"/>
      <c r="Q29" s="163"/>
      <c r="R29" s="164"/>
      <c r="S29" s="121"/>
      <c r="T29" s="9"/>
      <c r="U29" s="9">
        <f t="shared" si="44"/>
        <v>0</v>
      </c>
      <c r="V29" s="18">
        <f t="shared" si="43"/>
        <v>0</v>
      </c>
      <c r="W29" s="32"/>
      <c r="X29" s="142"/>
      <c r="Y29" s="158"/>
      <c r="Z29" s="11" t="s">
        <v>47</v>
      </c>
      <c r="AA29" s="21" t="s">
        <v>48</v>
      </c>
      <c r="AB29" s="96">
        <f>AV$111</f>
        <v>0</v>
      </c>
      <c r="AD29" s="51">
        <f t="shared" si="1"/>
        <v>0</v>
      </c>
      <c r="AE29" s="31">
        <f t="shared" si="2"/>
        <v>0</v>
      </c>
      <c r="AF29" s="31">
        <f t="shared" si="3"/>
        <v>0</v>
      </c>
      <c r="AG29" s="31">
        <f t="shared" si="4"/>
        <v>0</v>
      </c>
      <c r="AH29" s="31">
        <f t="shared" si="5"/>
        <v>0</v>
      </c>
      <c r="AI29" s="31">
        <f t="shared" si="6"/>
        <v>0</v>
      </c>
      <c r="AJ29" s="52">
        <f t="shared" si="7"/>
        <v>0</v>
      </c>
      <c r="AK29" s="51">
        <f t="shared" si="8"/>
        <v>0</v>
      </c>
      <c r="AL29" s="31">
        <f t="shared" si="9"/>
        <v>0</v>
      </c>
      <c r="AM29" s="31">
        <f t="shared" si="10"/>
        <v>0</v>
      </c>
      <c r="AN29" s="31">
        <f t="shared" si="11"/>
        <v>0</v>
      </c>
      <c r="AO29" s="31">
        <f t="shared" si="12"/>
        <v>0</v>
      </c>
      <c r="AP29" s="31">
        <f t="shared" si="13"/>
        <v>0</v>
      </c>
      <c r="AQ29" s="31">
        <f t="shared" si="14"/>
        <v>0</v>
      </c>
      <c r="AR29" s="31">
        <f t="shared" si="15"/>
        <v>0</v>
      </c>
      <c r="AS29" s="31">
        <f t="shared" si="16"/>
        <v>0</v>
      </c>
      <c r="AT29" s="31">
        <f t="shared" si="17"/>
        <v>0</v>
      </c>
      <c r="AU29" s="31">
        <f t="shared" si="18"/>
        <v>0</v>
      </c>
      <c r="AV29" s="31">
        <f t="shared" si="19"/>
        <v>0</v>
      </c>
      <c r="AW29" s="52">
        <f t="shared" si="20"/>
        <v>0</v>
      </c>
      <c r="AX29" s="56">
        <f t="shared" si="21"/>
        <v>0</v>
      </c>
      <c r="AY29" s="56">
        <f t="shared" si="22"/>
        <v>0</v>
      </c>
      <c r="BA29" s="51">
        <f t="shared" si="23"/>
        <v>0</v>
      </c>
      <c r="BB29" s="52">
        <f t="shared" si="24"/>
        <v>0</v>
      </c>
      <c r="BC29" s="51">
        <f t="shared" si="25"/>
        <v>0</v>
      </c>
      <c r="BD29" s="31">
        <f t="shared" si="26"/>
        <v>0</v>
      </c>
      <c r="BE29" s="31">
        <f t="shared" si="27"/>
        <v>0</v>
      </c>
      <c r="BF29" s="31">
        <f t="shared" si="28"/>
        <v>0</v>
      </c>
      <c r="BG29" s="52">
        <f t="shared" si="29"/>
        <v>0</v>
      </c>
      <c r="BH29" s="51">
        <f t="shared" si="30"/>
        <v>0</v>
      </c>
      <c r="BI29" s="52">
        <f t="shared" si="31"/>
        <v>0</v>
      </c>
      <c r="BJ29" s="51">
        <f t="shared" si="32"/>
        <v>0</v>
      </c>
      <c r="BK29" s="52">
        <f t="shared" si="33"/>
        <v>0</v>
      </c>
      <c r="BL29" s="51">
        <f t="shared" si="34"/>
        <v>0</v>
      </c>
      <c r="BM29" s="31">
        <f t="shared" si="35"/>
        <v>0</v>
      </c>
      <c r="BN29" s="52">
        <f t="shared" si="36"/>
        <v>0</v>
      </c>
      <c r="BO29" s="51">
        <f t="shared" si="37"/>
        <v>0</v>
      </c>
      <c r="BP29" s="31">
        <f t="shared" si="38"/>
        <v>0</v>
      </c>
      <c r="BQ29" s="52">
        <f t="shared" si="39"/>
        <v>0</v>
      </c>
      <c r="BR29" s="52">
        <f t="shared" si="40"/>
        <v>0</v>
      </c>
    </row>
    <row r="30" spans="1:70" ht="39.75" customHeight="1" thickBot="1">
      <c r="A30" s="5">
        <v>20</v>
      </c>
      <c r="B30" s="6"/>
      <c r="C30" s="79"/>
      <c r="D30" s="79"/>
      <c r="E30" s="7"/>
      <c r="F30" s="7"/>
      <c r="G30" s="80"/>
      <c r="H30" s="107">
        <f t="shared" si="41"/>
      </c>
      <c r="I30" s="81"/>
      <c r="J30" s="107">
        <f t="shared" si="42"/>
      </c>
      <c r="K30" s="159"/>
      <c r="L30" s="160"/>
      <c r="M30" s="45"/>
      <c r="N30" s="162"/>
      <c r="O30" s="163"/>
      <c r="P30" s="163"/>
      <c r="Q30" s="163"/>
      <c r="R30" s="164"/>
      <c r="S30" s="121"/>
      <c r="T30" s="9"/>
      <c r="U30" s="9">
        <f t="shared" si="44"/>
        <v>0</v>
      </c>
      <c r="V30" s="18">
        <f t="shared" si="43"/>
        <v>0</v>
      </c>
      <c r="W30" s="32"/>
      <c r="X30" s="142"/>
      <c r="Y30" s="158"/>
      <c r="Z30" s="11" t="s">
        <v>49</v>
      </c>
      <c r="AA30" s="16" t="s">
        <v>50</v>
      </c>
      <c r="AB30" s="96">
        <f>AW$111</f>
        <v>0</v>
      </c>
      <c r="AD30" s="51">
        <f t="shared" si="1"/>
        <v>0</v>
      </c>
      <c r="AE30" s="31">
        <f t="shared" si="2"/>
        <v>0</v>
      </c>
      <c r="AF30" s="31">
        <f t="shared" si="3"/>
        <v>0</v>
      </c>
      <c r="AG30" s="31">
        <f t="shared" si="4"/>
        <v>0</v>
      </c>
      <c r="AH30" s="31">
        <f t="shared" si="5"/>
        <v>0</v>
      </c>
      <c r="AI30" s="31">
        <f t="shared" si="6"/>
        <v>0</v>
      </c>
      <c r="AJ30" s="52">
        <f t="shared" si="7"/>
        <v>0</v>
      </c>
      <c r="AK30" s="51">
        <f t="shared" si="8"/>
        <v>0</v>
      </c>
      <c r="AL30" s="31">
        <f t="shared" si="9"/>
        <v>0</v>
      </c>
      <c r="AM30" s="31">
        <f t="shared" si="10"/>
        <v>0</v>
      </c>
      <c r="AN30" s="31">
        <f t="shared" si="11"/>
        <v>0</v>
      </c>
      <c r="AO30" s="31">
        <f t="shared" si="12"/>
        <v>0</v>
      </c>
      <c r="AP30" s="31">
        <f t="shared" si="13"/>
        <v>0</v>
      </c>
      <c r="AQ30" s="31">
        <f t="shared" si="14"/>
        <v>0</v>
      </c>
      <c r="AR30" s="31">
        <f t="shared" si="15"/>
        <v>0</v>
      </c>
      <c r="AS30" s="31">
        <f t="shared" si="16"/>
        <v>0</v>
      </c>
      <c r="AT30" s="31">
        <f t="shared" si="17"/>
        <v>0</v>
      </c>
      <c r="AU30" s="31">
        <f t="shared" si="18"/>
        <v>0</v>
      </c>
      <c r="AV30" s="31">
        <f t="shared" si="19"/>
        <v>0</v>
      </c>
      <c r="AW30" s="52">
        <f t="shared" si="20"/>
        <v>0</v>
      </c>
      <c r="AX30" s="56">
        <f t="shared" si="21"/>
        <v>0</v>
      </c>
      <c r="AY30" s="56">
        <f t="shared" si="22"/>
        <v>0</v>
      </c>
      <c r="BA30" s="51">
        <f t="shared" si="23"/>
        <v>0</v>
      </c>
      <c r="BB30" s="52">
        <f t="shared" si="24"/>
        <v>0</v>
      </c>
      <c r="BC30" s="51">
        <f t="shared" si="25"/>
        <v>0</v>
      </c>
      <c r="BD30" s="31">
        <f t="shared" si="26"/>
        <v>0</v>
      </c>
      <c r="BE30" s="31">
        <f t="shared" si="27"/>
        <v>0</v>
      </c>
      <c r="BF30" s="31">
        <f t="shared" si="28"/>
        <v>0</v>
      </c>
      <c r="BG30" s="52">
        <f t="shared" si="29"/>
        <v>0</v>
      </c>
      <c r="BH30" s="51">
        <f t="shared" si="30"/>
        <v>0</v>
      </c>
      <c r="BI30" s="52">
        <f t="shared" si="31"/>
        <v>0</v>
      </c>
      <c r="BJ30" s="51">
        <f t="shared" si="32"/>
        <v>0</v>
      </c>
      <c r="BK30" s="52">
        <f t="shared" si="33"/>
        <v>0</v>
      </c>
      <c r="BL30" s="51">
        <f t="shared" si="34"/>
        <v>0</v>
      </c>
      <c r="BM30" s="31">
        <f t="shared" si="35"/>
        <v>0</v>
      </c>
      <c r="BN30" s="52">
        <f t="shared" si="36"/>
        <v>0</v>
      </c>
      <c r="BO30" s="51">
        <f t="shared" si="37"/>
        <v>0</v>
      </c>
      <c r="BP30" s="31">
        <f t="shared" si="38"/>
        <v>0</v>
      </c>
      <c r="BQ30" s="52">
        <f t="shared" si="39"/>
        <v>0</v>
      </c>
      <c r="BR30" s="52">
        <f t="shared" si="40"/>
        <v>0</v>
      </c>
    </row>
    <row r="31" spans="1:70" ht="39.75" customHeight="1" thickBot="1">
      <c r="A31" s="5">
        <v>21</v>
      </c>
      <c r="B31" s="6"/>
      <c r="C31" s="79"/>
      <c r="D31" s="79"/>
      <c r="E31" s="7"/>
      <c r="F31" s="7"/>
      <c r="G31" s="80"/>
      <c r="H31" s="107">
        <f t="shared" si="41"/>
      </c>
      <c r="I31" s="81"/>
      <c r="J31" s="107">
        <f t="shared" si="42"/>
      </c>
      <c r="K31" s="159"/>
      <c r="L31" s="160"/>
      <c r="M31" s="45"/>
      <c r="N31" s="162"/>
      <c r="O31" s="163"/>
      <c r="P31" s="163"/>
      <c r="Q31" s="163"/>
      <c r="R31" s="164"/>
      <c r="S31" s="121"/>
      <c r="T31" s="9"/>
      <c r="U31" s="9">
        <f t="shared" si="44"/>
        <v>0</v>
      </c>
      <c r="V31" s="18">
        <f t="shared" si="43"/>
        <v>0</v>
      </c>
      <c r="W31" s="32"/>
      <c r="X31" s="142"/>
      <c r="Y31" s="22" t="s">
        <v>51</v>
      </c>
      <c r="Z31" s="23" t="s">
        <v>52</v>
      </c>
      <c r="AA31" s="22" t="s">
        <v>98</v>
      </c>
      <c r="AB31" s="96">
        <f>AX$111</f>
        <v>2</v>
      </c>
      <c r="AD31" s="51">
        <f t="shared" si="1"/>
        <v>0</v>
      </c>
      <c r="AE31" s="31">
        <f t="shared" si="2"/>
        <v>0</v>
      </c>
      <c r="AF31" s="31">
        <f t="shared" si="3"/>
        <v>0</v>
      </c>
      <c r="AG31" s="31">
        <f t="shared" si="4"/>
        <v>0</v>
      </c>
      <c r="AH31" s="31">
        <f t="shared" si="5"/>
        <v>0</v>
      </c>
      <c r="AI31" s="31">
        <f t="shared" si="6"/>
        <v>0</v>
      </c>
      <c r="AJ31" s="52">
        <f t="shared" si="7"/>
        <v>0</v>
      </c>
      <c r="AK31" s="51">
        <f t="shared" si="8"/>
        <v>0</v>
      </c>
      <c r="AL31" s="31">
        <f t="shared" si="9"/>
        <v>0</v>
      </c>
      <c r="AM31" s="31">
        <f t="shared" si="10"/>
        <v>0</v>
      </c>
      <c r="AN31" s="31">
        <f t="shared" si="11"/>
        <v>0</v>
      </c>
      <c r="AO31" s="31">
        <f t="shared" si="12"/>
        <v>0</v>
      </c>
      <c r="AP31" s="31">
        <f t="shared" si="13"/>
        <v>0</v>
      </c>
      <c r="AQ31" s="31">
        <f t="shared" si="14"/>
        <v>0</v>
      </c>
      <c r="AR31" s="31">
        <f t="shared" si="15"/>
        <v>0</v>
      </c>
      <c r="AS31" s="31">
        <f t="shared" si="16"/>
        <v>0</v>
      </c>
      <c r="AT31" s="31">
        <f t="shared" si="17"/>
        <v>0</v>
      </c>
      <c r="AU31" s="31">
        <f t="shared" si="18"/>
        <v>0</v>
      </c>
      <c r="AV31" s="31">
        <f t="shared" si="19"/>
        <v>0</v>
      </c>
      <c r="AW31" s="52">
        <f t="shared" si="20"/>
        <v>0</v>
      </c>
      <c r="AX31" s="56">
        <f t="shared" si="21"/>
        <v>0</v>
      </c>
      <c r="AY31" s="56">
        <f t="shared" si="22"/>
        <v>0</v>
      </c>
      <c r="BA31" s="51">
        <f t="shared" si="23"/>
        <v>0</v>
      </c>
      <c r="BB31" s="52">
        <f t="shared" si="24"/>
        <v>0</v>
      </c>
      <c r="BC31" s="51">
        <f t="shared" si="25"/>
        <v>0</v>
      </c>
      <c r="BD31" s="31">
        <f t="shared" si="26"/>
        <v>0</v>
      </c>
      <c r="BE31" s="31">
        <f t="shared" si="27"/>
        <v>0</v>
      </c>
      <c r="BF31" s="31">
        <f t="shared" si="28"/>
        <v>0</v>
      </c>
      <c r="BG31" s="52">
        <f t="shared" si="29"/>
        <v>0</v>
      </c>
      <c r="BH31" s="51">
        <f t="shared" si="30"/>
        <v>0</v>
      </c>
      <c r="BI31" s="52">
        <f t="shared" si="31"/>
        <v>0</v>
      </c>
      <c r="BJ31" s="51">
        <f t="shared" si="32"/>
        <v>0</v>
      </c>
      <c r="BK31" s="52">
        <f t="shared" si="33"/>
        <v>0</v>
      </c>
      <c r="BL31" s="51">
        <f t="shared" si="34"/>
        <v>0</v>
      </c>
      <c r="BM31" s="31">
        <f t="shared" si="35"/>
        <v>0</v>
      </c>
      <c r="BN31" s="52">
        <f t="shared" si="36"/>
        <v>0</v>
      </c>
      <c r="BO31" s="51">
        <f t="shared" si="37"/>
        <v>0</v>
      </c>
      <c r="BP31" s="31">
        <f t="shared" si="38"/>
        <v>0</v>
      </c>
      <c r="BQ31" s="52">
        <f t="shared" si="39"/>
        <v>0</v>
      </c>
      <c r="BR31" s="52">
        <f t="shared" si="40"/>
        <v>0</v>
      </c>
    </row>
    <row r="32" spans="1:70" ht="39.75" customHeight="1" thickBot="1">
      <c r="A32" s="5">
        <v>22</v>
      </c>
      <c r="B32" s="6"/>
      <c r="C32" s="79"/>
      <c r="D32" s="79"/>
      <c r="E32" s="7"/>
      <c r="F32" s="7"/>
      <c r="G32" s="80"/>
      <c r="H32" s="107">
        <f t="shared" si="41"/>
      </c>
      <c r="I32" s="81"/>
      <c r="J32" s="107">
        <f t="shared" si="42"/>
      </c>
      <c r="K32" s="159"/>
      <c r="L32" s="160"/>
      <c r="M32" s="45"/>
      <c r="N32" s="162"/>
      <c r="O32" s="163"/>
      <c r="P32" s="163"/>
      <c r="Q32" s="163"/>
      <c r="R32" s="164"/>
      <c r="S32" s="121"/>
      <c r="T32" s="9"/>
      <c r="U32" s="9">
        <f t="shared" si="44"/>
        <v>0</v>
      </c>
      <c r="V32" s="18">
        <f t="shared" si="43"/>
        <v>0</v>
      </c>
      <c r="W32" s="32"/>
      <c r="X32" s="143"/>
      <c r="Y32" s="98" t="s">
        <v>53</v>
      </c>
      <c r="Z32" s="99" t="s">
        <v>54</v>
      </c>
      <c r="AA32" s="98" t="s">
        <v>99</v>
      </c>
      <c r="AB32" s="100">
        <f>AY$111</f>
        <v>8</v>
      </c>
      <c r="AD32" s="51">
        <f t="shared" si="1"/>
        <v>0</v>
      </c>
      <c r="AE32" s="31">
        <f t="shared" si="2"/>
        <v>0</v>
      </c>
      <c r="AF32" s="31">
        <f t="shared" si="3"/>
        <v>0</v>
      </c>
      <c r="AG32" s="31">
        <f t="shared" si="4"/>
        <v>0</v>
      </c>
      <c r="AH32" s="31">
        <f t="shared" si="5"/>
        <v>0</v>
      </c>
      <c r="AI32" s="31">
        <f t="shared" si="6"/>
        <v>0</v>
      </c>
      <c r="AJ32" s="52">
        <f t="shared" si="7"/>
        <v>0</v>
      </c>
      <c r="AK32" s="51">
        <f t="shared" si="8"/>
        <v>0</v>
      </c>
      <c r="AL32" s="31">
        <f t="shared" si="9"/>
        <v>0</v>
      </c>
      <c r="AM32" s="31">
        <f t="shared" si="10"/>
        <v>0</v>
      </c>
      <c r="AN32" s="31">
        <f t="shared" si="11"/>
        <v>0</v>
      </c>
      <c r="AO32" s="31">
        <f t="shared" si="12"/>
        <v>0</v>
      </c>
      <c r="AP32" s="31">
        <f t="shared" si="13"/>
        <v>0</v>
      </c>
      <c r="AQ32" s="31">
        <f t="shared" si="14"/>
        <v>0</v>
      </c>
      <c r="AR32" s="31">
        <f t="shared" si="15"/>
        <v>0</v>
      </c>
      <c r="AS32" s="31">
        <f t="shared" si="16"/>
        <v>0</v>
      </c>
      <c r="AT32" s="31">
        <f t="shared" si="17"/>
        <v>0</v>
      </c>
      <c r="AU32" s="31">
        <f t="shared" si="18"/>
        <v>0</v>
      </c>
      <c r="AV32" s="31">
        <f t="shared" si="19"/>
        <v>0</v>
      </c>
      <c r="AW32" s="52">
        <f t="shared" si="20"/>
        <v>0</v>
      </c>
      <c r="AX32" s="56">
        <f t="shared" si="21"/>
        <v>0</v>
      </c>
      <c r="AY32" s="56">
        <f t="shared" si="22"/>
        <v>0</v>
      </c>
      <c r="BA32" s="51">
        <f t="shared" si="23"/>
        <v>0</v>
      </c>
      <c r="BB32" s="52">
        <f t="shared" si="24"/>
        <v>0</v>
      </c>
      <c r="BC32" s="51">
        <f t="shared" si="25"/>
        <v>0</v>
      </c>
      <c r="BD32" s="31">
        <f t="shared" si="26"/>
        <v>0</v>
      </c>
      <c r="BE32" s="31">
        <f t="shared" si="27"/>
        <v>0</v>
      </c>
      <c r="BF32" s="31">
        <f t="shared" si="28"/>
        <v>0</v>
      </c>
      <c r="BG32" s="52">
        <f t="shared" si="29"/>
        <v>0</v>
      </c>
      <c r="BH32" s="51">
        <f t="shared" si="30"/>
        <v>0</v>
      </c>
      <c r="BI32" s="52">
        <f t="shared" si="31"/>
        <v>0</v>
      </c>
      <c r="BJ32" s="51">
        <f t="shared" si="32"/>
        <v>0</v>
      </c>
      <c r="BK32" s="52">
        <f t="shared" si="33"/>
        <v>0</v>
      </c>
      <c r="BL32" s="51">
        <f t="shared" si="34"/>
        <v>0</v>
      </c>
      <c r="BM32" s="31">
        <f t="shared" si="35"/>
        <v>0</v>
      </c>
      <c r="BN32" s="52">
        <f t="shared" si="36"/>
        <v>0</v>
      </c>
      <c r="BO32" s="51">
        <f t="shared" si="37"/>
        <v>0</v>
      </c>
      <c r="BP32" s="31">
        <f t="shared" si="38"/>
        <v>0</v>
      </c>
      <c r="BQ32" s="52">
        <f t="shared" si="39"/>
        <v>0</v>
      </c>
      <c r="BR32" s="52">
        <f t="shared" si="40"/>
        <v>0</v>
      </c>
    </row>
    <row r="33" spans="1:70" ht="39.75" customHeight="1" thickBot="1">
      <c r="A33" s="5">
        <v>23</v>
      </c>
      <c r="B33" s="6"/>
      <c r="C33" s="79"/>
      <c r="D33" s="79"/>
      <c r="E33" s="7"/>
      <c r="F33" s="7"/>
      <c r="G33" s="80"/>
      <c r="H33" s="107">
        <f t="shared" si="41"/>
      </c>
      <c r="I33" s="81"/>
      <c r="J33" s="107">
        <f t="shared" si="42"/>
      </c>
      <c r="K33" s="159"/>
      <c r="L33" s="160"/>
      <c r="M33" s="45"/>
      <c r="N33" s="162"/>
      <c r="O33" s="163"/>
      <c r="P33" s="163"/>
      <c r="Q33" s="163"/>
      <c r="R33" s="164"/>
      <c r="S33" s="121"/>
      <c r="T33" s="9"/>
      <c r="U33" s="9">
        <f t="shared" si="44"/>
        <v>0</v>
      </c>
      <c r="V33" s="18">
        <f t="shared" si="43"/>
        <v>0</v>
      </c>
      <c r="W33" s="33"/>
      <c r="X33" s="150" t="s">
        <v>187</v>
      </c>
      <c r="Y33" s="150"/>
      <c r="Z33" s="150"/>
      <c r="AA33" s="150"/>
      <c r="AB33" s="101">
        <f>AZ111</f>
        <v>51</v>
      </c>
      <c r="AD33" s="51">
        <f t="shared" si="1"/>
        <v>0</v>
      </c>
      <c r="AE33" s="31">
        <f t="shared" si="2"/>
        <v>0</v>
      </c>
      <c r="AF33" s="31">
        <f t="shared" si="3"/>
        <v>0</v>
      </c>
      <c r="AG33" s="31">
        <f t="shared" si="4"/>
        <v>0</v>
      </c>
      <c r="AH33" s="31">
        <f t="shared" si="5"/>
        <v>0</v>
      </c>
      <c r="AI33" s="31">
        <f t="shared" si="6"/>
        <v>0</v>
      </c>
      <c r="AJ33" s="52">
        <f t="shared" si="7"/>
        <v>0</v>
      </c>
      <c r="AK33" s="51">
        <f t="shared" si="8"/>
        <v>0</v>
      </c>
      <c r="AL33" s="31">
        <f t="shared" si="9"/>
        <v>0</v>
      </c>
      <c r="AM33" s="31">
        <f t="shared" si="10"/>
        <v>0</v>
      </c>
      <c r="AN33" s="31">
        <f t="shared" si="11"/>
        <v>0</v>
      </c>
      <c r="AO33" s="31">
        <f t="shared" si="12"/>
        <v>0</v>
      </c>
      <c r="AP33" s="31">
        <f t="shared" si="13"/>
        <v>0</v>
      </c>
      <c r="AQ33" s="31">
        <f t="shared" si="14"/>
        <v>0</v>
      </c>
      <c r="AR33" s="31">
        <f t="shared" si="15"/>
        <v>0</v>
      </c>
      <c r="AS33" s="31">
        <f t="shared" si="16"/>
        <v>0</v>
      </c>
      <c r="AT33" s="31">
        <f t="shared" si="17"/>
        <v>0</v>
      </c>
      <c r="AU33" s="31">
        <f t="shared" si="18"/>
        <v>0</v>
      </c>
      <c r="AV33" s="31">
        <f t="shared" si="19"/>
        <v>0</v>
      </c>
      <c r="AW33" s="52">
        <f t="shared" si="20"/>
        <v>0</v>
      </c>
      <c r="AX33" s="56">
        <f t="shared" si="21"/>
        <v>0</v>
      </c>
      <c r="AY33" s="56">
        <f t="shared" si="22"/>
        <v>0</v>
      </c>
      <c r="BA33" s="51">
        <f t="shared" si="23"/>
        <v>0</v>
      </c>
      <c r="BB33" s="52">
        <f t="shared" si="24"/>
        <v>0</v>
      </c>
      <c r="BC33" s="51">
        <f t="shared" si="25"/>
        <v>0</v>
      </c>
      <c r="BD33" s="31">
        <f t="shared" si="26"/>
        <v>0</v>
      </c>
      <c r="BE33" s="31">
        <f t="shared" si="27"/>
        <v>0</v>
      </c>
      <c r="BF33" s="31">
        <f t="shared" si="28"/>
        <v>0</v>
      </c>
      <c r="BG33" s="52">
        <f t="shared" si="29"/>
        <v>0</v>
      </c>
      <c r="BH33" s="51">
        <f t="shared" si="30"/>
        <v>0</v>
      </c>
      <c r="BI33" s="52">
        <f t="shared" si="31"/>
        <v>0</v>
      </c>
      <c r="BJ33" s="51">
        <f t="shared" si="32"/>
        <v>0</v>
      </c>
      <c r="BK33" s="52">
        <f t="shared" si="33"/>
        <v>0</v>
      </c>
      <c r="BL33" s="51">
        <f t="shared" si="34"/>
        <v>0</v>
      </c>
      <c r="BM33" s="31">
        <f t="shared" si="35"/>
        <v>0</v>
      </c>
      <c r="BN33" s="52">
        <f t="shared" si="36"/>
        <v>0</v>
      </c>
      <c r="BO33" s="51">
        <f t="shared" si="37"/>
        <v>0</v>
      </c>
      <c r="BP33" s="31">
        <f t="shared" si="38"/>
        <v>0</v>
      </c>
      <c r="BQ33" s="52">
        <f t="shared" si="39"/>
        <v>0</v>
      </c>
      <c r="BR33" s="52">
        <f t="shared" si="40"/>
        <v>0</v>
      </c>
    </row>
    <row r="34" spans="1:70" ht="39.75" customHeight="1" thickBot="1">
      <c r="A34" s="5">
        <v>24</v>
      </c>
      <c r="B34" s="6"/>
      <c r="C34" s="79"/>
      <c r="D34" s="79"/>
      <c r="E34" s="7"/>
      <c r="F34" s="7"/>
      <c r="G34" s="80"/>
      <c r="H34" s="107">
        <f t="shared" si="41"/>
      </c>
      <c r="I34" s="81"/>
      <c r="J34" s="107">
        <f t="shared" si="42"/>
      </c>
      <c r="K34" s="159"/>
      <c r="L34" s="160"/>
      <c r="M34" s="45"/>
      <c r="N34" s="162"/>
      <c r="O34" s="163"/>
      <c r="P34" s="163"/>
      <c r="Q34" s="163"/>
      <c r="R34" s="164"/>
      <c r="S34" s="121"/>
      <c r="T34" s="9"/>
      <c r="U34" s="9">
        <f t="shared" si="44"/>
        <v>0</v>
      </c>
      <c r="V34" s="18">
        <f t="shared" si="43"/>
        <v>0</v>
      </c>
      <c r="W34" s="33"/>
      <c r="X34" s="20"/>
      <c r="Y34" s="20"/>
      <c r="Z34" s="20"/>
      <c r="AA34" s="20"/>
      <c r="AD34" s="51">
        <f t="shared" si="1"/>
        <v>0</v>
      </c>
      <c r="AE34" s="31">
        <f t="shared" si="2"/>
        <v>0</v>
      </c>
      <c r="AF34" s="31">
        <f t="shared" si="3"/>
        <v>0</v>
      </c>
      <c r="AG34" s="31">
        <f t="shared" si="4"/>
        <v>0</v>
      </c>
      <c r="AH34" s="31">
        <f t="shared" si="5"/>
        <v>0</v>
      </c>
      <c r="AI34" s="31">
        <f t="shared" si="6"/>
        <v>0</v>
      </c>
      <c r="AJ34" s="52">
        <f t="shared" si="7"/>
        <v>0</v>
      </c>
      <c r="AK34" s="51">
        <f t="shared" si="8"/>
        <v>0</v>
      </c>
      <c r="AL34" s="31">
        <f t="shared" si="9"/>
        <v>0</v>
      </c>
      <c r="AM34" s="31">
        <f t="shared" si="10"/>
        <v>0</v>
      </c>
      <c r="AN34" s="31">
        <f t="shared" si="11"/>
        <v>0</v>
      </c>
      <c r="AO34" s="31">
        <f t="shared" si="12"/>
        <v>0</v>
      </c>
      <c r="AP34" s="31">
        <f t="shared" si="13"/>
        <v>0</v>
      </c>
      <c r="AQ34" s="31">
        <f t="shared" si="14"/>
        <v>0</v>
      </c>
      <c r="AR34" s="31">
        <f t="shared" si="15"/>
        <v>0</v>
      </c>
      <c r="AS34" s="31">
        <f t="shared" si="16"/>
        <v>0</v>
      </c>
      <c r="AT34" s="31">
        <f t="shared" si="17"/>
        <v>0</v>
      </c>
      <c r="AU34" s="31">
        <f t="shared" si="18"/>
        <v>0</v>
      </c>
      <c r="AV34" s="31">
        <f t="shared" si="19"/>
        <v>0</v>
      </c>
      <c r="AW34" s="52">
        <f t="shared" si="20"/>
        <v>0</v>
      </c>
      <c r="AX34" s="56">
        <f t="shared" si="21"/>
        <v>0</v>
      </c>
      <c r="AY34" s="56">
        <f t="shared" si="22"/>
        <v>0</v>
      </c>
      <c r="BA34" s="51">
        <f t="shared" si="23"/>
        <v>0</v>
      </c>
      <c r="BB34" s="52">
        <f t="shared" si="24"/>
        <v>0</v>
      </c>
      <c r="BC34" s="51">
        <f t="shared" si="25"/>
        <v>0</v>
      </c>
      <c r="BD34" s="31">
        <f t="shared" si="26"/>
        <v>0</v>
      </c>
      <c r="BE34" s="31">
        <f t="shared" si="27"/>
        <v>0</v>
      </c>
      <c r="BF34" s="31">
        <f t="shared" si="28"/>
        <v>0</v>
      </c>
      <c r="BG34" s="52">
        <f t="shared" si="29"/>
        <v>0</v>
      </c>
      <c r="BH34" s="51">
        <f t="shared" si="30"/>
        <v>0</v>
      </c>
      <c r="BI34" s="52">
        <f t="shared" si="31"/>
        <v>0</v>
      </c>
      <c r="BJ34" s="51">
        <f t="shared" si="32"/>
        <v>0</v>
      </c>
      <c r="BK34" s="52">
        <f t="shared" si="33"/>
        <v>0</v>
      </c>
      <c r="BL34" s="51">
        <f t="shared" si="34"/>
        <v>0</v>
      </c>
      <c r="BM34" s="31">
        <f t="shared" si="35"/>
        <v>0</v>
      </c>
      <c r="BN34" s="52">
        <f t="shared" si="36"/>
        <v>0</v>
      </c>
      <c r="BO34" s="51">
        <f t="shared" si="37"/>
        <v>0</v>
      </c>
      <c r="BP34" s="31">
        <f t="shared" si="38"/>
        <v>0</v>
      </c>
      <c r="BQ34" s="52">
        <f t="shared" si="39"/>
        <v>0</v>
      </c>
      <c r="BR34" s="52">
        <f t="shared" si="40"/>
        <v>0</v>
      </c>
    </row>
    <row r="35" spans="1:70" ht="39.75" customHeight="1">
      <c r="A35" s="5">
        <v>25</v>
      </c>
      <c r="B35" s="6"/>
      <c r="C35" s="79"/>
      <c r="D35" s="79"/>
      <c r="E35" s="7"/>
      <c r="F35" s="7"/>
      <c r="G35" s="80"/>
      <c r="H35" s="107">
        <f t="shared" si="41"/>
      </c>
      <c r="I35" s="81"/>
      <c r="J35" s="107">
        <f t="shared" si="42"/>
      </c>
      <c r="K35" s="159"/>
      <c r="L35" s="160"/>
      <c r="M35" s="45"/>
      <c r="N35" s="162"/>
      <c r="O35" s="163"/>
      <c r="P35" s="163"/>
      <c r="Q35" s="163"/>
      <c r="R35" s="164"/>
      <c r="S35" s="121"/>
      <c r="T35" s="9"/>
      <c r="U35" s="9">
        <f t="shared" si="44"/>
        <v>0</v>
      </c>
      <c r="V35" s="18">
        <f t="shared" si="43"/>
        <v>0</v>
      </c>
      <c r="W35" s="33"/>
      <c r="X35" s="174" t="s">
        <v>55</v>
      </c>
      <c r="Y35" s="175"/>
      <c r="Z35" s="25" t="s">
        <v>56</v>
      </c>
      <c r="AA35" s="25" t="s">
        <v>57</v>
      </c>
      <c r="AB35" s="26" t="s">
        <v>186</v>
      </c>
      <c r="AD35" s="51">
        <f t="shared" si="1"/>
        <v>0</v>
      </c>
      <c r="AE35" s="31">
        <f t="shared" si="2"/>
        <v>0</v>
      </c>
      <c r="AF35" s="31">
        <f t="shared" si="3"/>
        <v>0</v>
      </c>
      <c r="AG35" s="31">
        <f t="shared" si="4"/>
        <v>0</v>
      </c>
      <c r="AH35" s="31">
        <f t="shared" si="5"/>
        <v>0</v>
      </c>
      <c r="AI35" s="31">
        <f t="shared" si="6"/>
        <v>0</v>
      </c>
      <c r="AJ35" s="52">
        <f t="shared" si="7"/>
        <v>0</v>
      </c>
      <c r="AK35" s="51">
        <f t="shared" si="8"/>
        <v>0</v>
      </c>
      <c r="AL35" s="31">
        <f t="shared" si="9"/>
        <v>0</v>
      </c>
      <c r="AM35" s="31">
        <f t="shared" si="10"/>
        <v>0</v>
      </c>
      <c r="AN35" s="31">
        <f t="shared" si="11"/>
        <v>0</v>
      </c>
      <c r="AO35" s="31">
        <f t="shared" si="12"/>
        <v>0</v>
      </c>
      <c r="AP35" s="31">
        <f t="shared" si="13"/>
        <v>0</v>
      </c>
      <c r="AQ35" s="31">
        <f t="shared" si="14"/>
        <v>0</v>
      </c>
      <c r="AR35" s="31">
        <f t="shared" si="15"/>
        <v>0</v>
      </c>
      <c r="AS35" s="31">
        <f t="shared" si="16"/>
        <v>0</v>
      </c>
      <c r="AT35" s="31">
        <f t="shared" si="17"/>
        <v>0</v>
      </c>
      <c r="AU35" s="31">
        <f t="shared" si="18"/>
        <v>0</v>
      </c>
      <c r="AV35" s="31">
        <f t="shared" si="19"/>
        <v>0</v>
      </c>
      <c r="AW35" s="52">
        <f t="shared" si="20"/>
        <v>0</v>
      </c>
      <c r="AX35" s="56">
        <f t="shared" si="21"/>
        <v>0</v>
      </c>
      <c r="AY35" s="56">
        <f t="shared" si="22"/>
        <v>0</v>
      </c>
      <c r="BA35" s="51">
        <f t="shared" si="23"/>
        <v>0</v>
      </c>
      <c r="BB35" s="52">
        <f t="shared" si="24"/>
        <v>0</v>
      </c>
      <c r="BC35" s="51">
        <f t="shared" si="25"/>
        <v>0</v>
      </c>
      <c r="BD35" s="31">
        <f t="shared" si="26"/>
        <v>0</v>
      </c>
      <c r="BE35" s="31">
        <f t="shared" si="27"/>
        <v>0</v>
      </c>
      <c r="BF35" s="31">
        <f t="shared" si="28"/>
        <v>0</v>
      </c>
      <c r="BG35" s="52">
        <f t="shared" si="29"/>
        <v>0</v>
      </c>
      <c r="BH35" s="51">
        <f t="shared" si="30"/>
        <v>0</v>
      </c>
      <c r="BI35" s="52">
        <f t="shared" si="31"/>
        <v>0</v>
      </c>
      <c r="BJ35" s="51">
        <f t="shared" si="32"/>
        <v>0</v>
      </c>
      <c r="BK35" s="52">
        <f t="shared" si="33"/>
        <v>0</v>
      </c>
      <c r="BL35" s="51">
        <f t="shared" si="34"/>
        <v>0</v>
      </c>
      <c r="BM35" s="31">
        <f t="shared" si="35"/>
        <v>0</v>
      </c>
      <c r="BN35" s="52">
        <f t="shared" si="36"/>
        <v>0</v>
      </c>
      <c r="BO35" s="51">
        <f t="shared" si="37"/>
        <v>0</v>
      </c>
      <c r="BP35" s="31">
        <f t="shared" si="38"/>
        <v>0</v>
      </c>
      <c r="BQ35" s="52">
        <f t="shared" si="39"/>
        <v>0</v>
      </c>
      <c r="BR35" s="52">
        <f t="shared" si="40"/>
        <v>0</v>
      </c>
    </row>
    <row r="36" spans="1:70" ht="39.75" customHeight="1">
      <c r="A36" s="5">
        <v>26</v>
      </c>
      <c r="B36" s="6"/>
      <c r="C36" s="79"/>
      <c r="D36" s="79"/>
      <c r="E36" s="7"/>
      <c r="F36" s="7"/>
      <c r="G36" s="80"/>
      <c r="H36" s="107">
        <f t="shared" si="41"/>
      </c>
      <c r="I36" s="81"/>
      <c r="J36" s="107">
        <f t="shared" si="42"/>
      </c>
      <c r="K36" s="159"/>
      <c r="L36" s="160"/>
      <c r="M36" s="45"/>
      <c r="N36" s="162"/>
      <c r="O36" s="163"/>
      <c r="P36" s="163"/>
      <c r="Q36" s="163"/>
      <c r="R36" s="164"/>
      <c r="S36" s="121"/>
      <c r="T36" s="9"/>
      <c r="U36" s="9">
        <f t="shared" si="44"/>
        <v>0</v>
      </c>
      <c r="V36" s="18">
        <f t="shared" si="43"/>
        <v>0</v>
      </c>
      <c r="W36" s="32"/>
      <c r="X36" s="140" t="s">
        <v>58</v>
      </c>
      <c r="Y36" s="165" t="s">
        <v>59</v>
      </c>
      <c r="Z36" s="27">
        <v>1</v>
      </c>
      <c r="AA36" s="28" t="s">
        <v>60</v>
      </c>
      <c r="AB36" s="104">
        <f>BA$111</f>
        <v>0</v>
      </c>
      <c r="AD36" s="51">
        <f t="shared" si="1"/>
        <v>0</v>
      </c>
      <c r="AE36" s="31">
        <f t="shared" si="2"/>
        <v>0</v>
      </c>
      <c r="AF36" s="31">
        <f t="shared" si="3"/>
        <v>0</v>
      </c>
      <c r="AG36" s="31">
        <f t="shared" si="4"/>
        <v>0</v>
      </c>
      <c r="AH36" s="31">
        <f t="shared" si="5"/>
        <v>0</v>
      </c>
      <c r="AI36" s="31">
        <f t="shared" si="6"/>
        <v>0</v>
      </c>
      <c r="AJ36" s="52">
        <f t="shared" si="7"/>
        <v>0</v>
      </c>
      <c r="AK36" s="51">
        <f t="shared" si="8"/>
        <v>0</v>
      </c>
      <c r="AL36" s="31">
        <f t="shared" si="9"/>
        <v>0</v>
      </c>
      <c r="AM36" s="31">
        <f t="shared" si="10"/>
        <v>0</v>
      </c>
      <c r="AN36" s="31">
        <f t="shared" si="11"/>
        <v>0</v>
      </c>
      <c r="AO36" s="31">
        <f t="shared" si="12"/>
        <v>0</v>
      </c>
      <c r="AP36" s="31">
        <f t="shared" si="13"/>
        <v>0</v>
      </c>
      <c r="AQ36" s="31">
        <f t="shared" si="14"/>
        <v>0</v>
      </c>
      <c r="AR36" s="31">
        <f t="shared" si="15"/>
        <v>0</v>
      </c>
      <c r="AS36" s="31">
        <f t="shared" si="16"/>
        <v>0</v>
      </c>
      <c r="AT36" s="31">
        <f t="shared" si="17"/>
        <v>0</v>
      </c>
      <c r="AU36" s="31">
        <f t="shared" si="18"/>
        <v>0</v>
      </c>
      <c r="AV36" s="31">
        <f t="shared" si="19"/>
        <v>0</v>
      </c>
      <c r="AW36" s="52">
        <f t="shared" si="20"/>
        <v>0</v>
      </c>
      <c r="AX36" s="56">
        <f t="shared" si="21"/>
        <v>0</v>
      </c>
      <c r="AY36" s="56">
        <f t="shared" si="22"/>
        <v>0</v>
      </c>
      <c r="BA36" s="51">
        <f t="shared" si="23"/>
        <v>0</v>
      </c>
      <c r="BB36" s="52">
        <f t="shared" si="24"/>
        <v>0</v>
      </c>
      <c r="BC36" s="51">
        <f t="shared" si="25"/>
        <v>0</v>
      </c>
      <c r="BD36" s="31">
        <f t="shared" si="26"/>
        <v>0</v>
      </c>
      <c r="BE36" s="31">
        <f t="shared" si="27"/>
        <v>0</v>
      </c>
      <c r="BF36" s="31">
        <f t="shared" si="28"/>
        <v>0</v>
      </c>
      <c r="BG36" s="52">
        <f t="shared" si="29"/>
        <v>0</v>
      </c>
      <c r="BH36" s="51">
        <f t="shared" si="30"/>
        <v>0</v>
      </c>
      <c r="BI36" s="52">
        <f t="shared" si="31"/>
        <v>0</v>
      </c>
      <c r="BJ36" s="51">
        <f t="shared" si="32"/>
        <v>0</v>
      </c>
      <c r="BK36" s="52">
        <f t="shared" si="33"/>
        <v>0</v>
      </c>
      <c r="BL36" s="51">
        <f t="shared" si="34"/>
        <v>0</v>
      </c>
      <c r="BM36" s="31">
        <f t="shared" si="35"/>
        <v>0</v>
      </c>
      <c r="BN36" s="52">
        <f t="shared" si="36"/>
        <v>0</v>
      </c>
      <c r="BO36" s="51">
        <f t="shared" si="37"/>
        <v>0</v>
      </c>
      <c r="BP36" s="31">
        <f t="shared" si="38"/>
        <v>0</v>
      </c>
      <c r="BQ36" s="52">
        <f t="shared" si="39"/>
        <v>0</v>
      </c>
      <c r="BR36" s="52">
        <f t="shared" si="40"/>
        <v>0</v>
      </c>
    </row>
    <row r="37" spans="1:70" ht="39.75" customHeight="1">
      <c r="A37" s="5">
        <v>27</v>
      </c>
      <c r="B37" s="6"/>
      <c r="C37" s="79"/>
      <c r="D37" s="79"/>
      <c r="E37" s="7"/>
      <c r="F37" s="7"/>
      <c r="G37" s="80"/>
      <c r="H37" s="107">
        <f t="shared" si="41"/>
      </c>
      <c r="I37" s="81"/>
      <c r="J37" s="107">
        <f t="shared" si="42"/>
      </c>
      <c r="K37" s="159"/>
      <c r="L37" s="160"/>
      <c r="M37" s="45"/>
      <c r="N37" s="162"/>
      <c r="O37" s="163"/>
      <c r="P37" s="163"/>
      <c r="Q37" s="163"/>
      <c r="R37" s="164"/>
      <c r="S37" s="121"/>
      <c r="T37" s="9"/>
      <c r="U37" s="9">
        <f t="shared" si="44"/>
        <v>0</v>
      </c>
      <c r="V37" s="18">
        <f t="shared" si="43"/>
        <v>0</v>
      </c>
      <c r="W37" s="32"/>
      <c r="X37" s="141"/>
      <c r="Y37" s="166"/>
      <c r="Z37" s="27">
        <v>2</v>
      </c>
      <c r="AA37" s="28" t="s">
        <v>61</v>
      </c>
      <c r="AB37" s="104">
        <f>BB$111</f>
        <v>5</v>
      </c>
      <c r="AD37" s="51">
        <f t="shared" si="1"/>
        <v>0</v>
      </c>
      <c r="AE37" s="31">
        <f t="shared" si="2"/>
        <v>0</v>
      </c>
      <c r="AF37" s="31">
        <f t="shared" si="3"/>
        <v>0</v>
      </c>
      <c r="AG37" s="31">
        <f t="shared" si="4"/>
        <v>0</v>
      </c>
      <c r="AH37" s="31">
        <f t="shared" si="5"/>
        <v>0</v>
      </c>
      <c r="AI37" s="31">
        <f t="shared" si="6"/>
        <v>0</v>
      </c>
      <c r="AJ37" s="52">
        <f t="shared" si="7"/>
        <v>0</v>
      </c>
      <c r="AK37" s="51">
        <f t="shared" si="8"/>
        <v>0</v>
      </c>
      <c r="AL37" s="31">
        <f t="shared" si="9"/>
        <v>0</v>
      </c>
      <c r="AM37" s="31">
        <f t="shared" si="10"/>
        <v>0</v>
      </c>
      <c r="AN37" s="31">
        <f t="shared" si="11"/>
        <v>0</v>
      </c>
      <c r="AO37" s="31">
        <f t="shared" si="12"/>
        <v>0</v>
      </c>
      <c r="AP37" s="31">
        <f t="shared" si="13"/>
        <v>0</v>
      </c>
      <c r="AQ37" s="31">
        <f t="shared" si="14"/>
        <v>0</v>
      </c>
      <c r="AR37" s="31">
        <f t="shared" si="15"/>
        <v>0</v>
      </c>
      <c r="AS37" s="31">
        <f t="shared" si="16"/>
        <v>0</v>
      </c>
      <c r="AT37" s="31">
        <f t="shared" si="17"/>
        <v>0</v>
      </c>
      <c r="AU37" s="31">
        <f t="shared" si="18"/>
        <v>0</v>
      </c>
      <c r="AV37" s="31">
        <f t="shared" si="19"/>
        <v>0</v>
      </c>
      <c r="AW37" s="52">
        <f t="shared" si="20"/>
        <v>0</v>
      </c>
      <c r="AX37" s="56">
        <f t="shared" si="21"/>
        <v>0</v>
      </c>
      <c r="AY37" s="56">
        <f t="shared" si="22"/>
        <v>0</v>
      </c>
      <c r="BA37" s="51">
        <f t="shared" si="23"/>
        <v>0</v>
      </c>
      <c r="BB37" s="52">
        <f t="shared" si="24"/>
        <v>0</v>
      </c>
      <c r="BC37" s="51">
        <f t="shared" si="25"/>
        <v>0</v>
      </c>
      <c r="BD37" s="31">
        <f t="shared" si="26"/>
        <v>0</v>
      </c>
      <c r="BE37" s="31">
        <f t="shared" si="27"/>
        <v>0</v>
      </c>
      <c r="BF37" s="31">
        <f t="shared" si="28"/>
        <v>0</v>
      </c>
      <c r="BG37" s="52">
        <f t="shared" si="29"/>
        <v>0</v>
      </c>
      <c r="BH37" s="51">
        <f t="shared" si="30"/>
        <v>0</v>
      </c>
      <c r="BI37" s="52">
        <f t="shared" si="31"/>
        <v>0</v>
      </c>
      <c r="BJ37" s="51">
        <f t="shared" si="32"/>
        <v>0</v>
      </c>
      <c r="BK37" s="52">
        <f t="shared" si="33"/>
        <v>0</v>
      </c>
      <c r="BL37" s="51">
        <f t="shared" si="34"/>
        <v>0</v>
      </c>
      <c r="BM37" s="31">
        <f t="shared" si="35"/>
        <v>0</v>
      </c>
      <c r="BN37" s="52">
        <f t="shared" si="36"/>
        <v>0</v>
      </c>
      <c r="BO37" s="51">
        <f t="shared" si="37"/>
        <v>0</v>
      </c>
      <c r="BP37" s="31">
        <f t="shared" si="38"/>
        <v>0</v>
      </c>
      <c r="BQ37" s="52">
        <f t="shared" si="39"/>
        <v>0</v>
      </c>
      <c r="BR37" s="52">
        <f t="shared" si="40"/>
        <v>0</v>
      </c>
    </row>
    <row r="38" spans="1:70" ht="39.75" customHeight="1">
      <c r="A38" s="5">
        <v>28</v>
      </c>
      <c r="B38" s="6"/>
      <c r="C38" s="79"/>
      <c r="D38" s="79"/>
      <c r="E38" s="7"/>
      <c r="F38" s="7"/>
      <c r="G38" s="80"/>
      <c r="H38" s="107">
        <f t="shared" si="41"/>
      </c>
      <c r="I38" s="81"/>
      <c r="J38" s="107">
        <f t="shared" si="42"/>
      </c>
      <c r="K38" s="159"/>
      <c r="L38" s="160"/>
      <c r="M38" s="45"/>
      <c r="N38" s="162"/>
      <c r="O38" s="163"/>
      <c r="P38" s="163"/>
      <c r="Q38" s="163"/>
      <c r="R38" s="164"/>
      <c r="S38" s="121"/>
      <c r="T38" s="9"/>
      <c r="U38" s="9">
        <f t="shared" si="44"/>
        <v>0</v>
      </c>
      <c r="V38" s="18">
        <f t="shared" si="43"/>
        <v>0</v>
      </c>
      <c r="W38" s="32"/>
      <c r="X38" s="140" t="s">
        <v>62</v>
      </c>
      <c r="Y38" s="165" t="s">
        <v>63</v>
      </c>
      <c r="Z38" s="27">
        <v>3</v>
      </c>
      <c r="AA38" s="28" t="s">
        <v>64</v>
      </c>
      <c r="AB38" s="104">
        <f>BC$111</f>
        <v>8</v>
      </c>
      <c r="AD38" s="51">
        <f t="shared" si="1"/>
        <v>0</v>
      </c>
      <c r="AE38" s="31">
        <f t="shared" si="2"/>
        <v>0</v>
      </c>
      <c r="AF38" s="31">
        <f t="shared" si="3"/>
        <v>0</v>
      </c>
      <c r="AG38" s="31">
        <f t="shared" si="4"/>
        <v>0</v>
      </c>
      <c r="AH38" s="31">
        <f t="shared" si="5"/>
        <v>0</v>
      </c>
      <c r="AI38" s="31">
        <f t="shared" si="6"/>
        <v>0</v>
      </c>
      <c r="AJ38" s="52">
        <f t="shared" si="7"/>
        <v>0</v>
      </c>
      <c r="AK38" s="51">
        <f t="shared" si="8"/>
        <v>0</v>
      </c>
      <c r="AL38" s="31">
        <f t="shared" si="9"/>
        <v>0</v>
      </c>
      <c r="AM38" s="31">
        <f t="shared" si="10"/>
        <v>0</v>
      </c>
      <c r="AN38" s="31">
        <f t="shared" si="11"/>
        <v>0</v>
      </c>
      <c r="AO38" s="31">
        <f t="shared" si="12"/>
        <v>0</v>
      </c>
      <c r="AP38" s="31">
        <f t="shared" si="13"/>
        <v>0</v>
      </c>
      <c r="AQ38" s="31">
        <f t="shared" si="14"/>
        <v>0</v>
      </c>
      <c r="AR38" s="31">
        <f t="shared" si="15"/>
        <v>0</v>
      </c>
      <c r="AS38" s="31">
        <f t="shared" si="16"/>
        <v>0</v>
      </c>
      <c r="AT38" s="31">
        <f t="shared" si="17"/>
        <v>0</v>
      </c>
      <c r="AU38" s="31">
        <f t="shared" si="18"/>
        <v>0</v>
      </c>
      <c r="AV38" s="31">
        <f t="shared" si="19"/>
        <v>0</v>
      </c>
      <c r="AW38" s="52">
        <f t="shared" si="20"/>
        <v>0</v>
      </c>
      <c r="AX38" s="56">
        <f t="shared" si="21"/>
        <v>0</v>
      </c>
      <c r="AY38" s="56">
        <f t="shared" si="22"/>
        <v>0</v>
      </c>
      <c r="BA38" s="51">
        <f t="shared" si="23"/>
        <v>0</v>
      </c>
      <c r="BB38" s="52">
        <f t="shared" si="24"/>
        <v>0</v>
      </c>
      <c r="BC38" s="51">
        <f t="shared" si="25"/>
        <v>0</v>
      </c>
      <c r="BD38" s="31">
        <f t="shared" si="26"/>
        <v>0</v>
      </c>
      <c r="BE38" s="31">
        <f t="shared" si="27"/>
        <v>0</v>
      </c>
      <c r="BF38" s="31">
        <f t="shared" si="28"/>
        <v>0</v>
      </c>
      <c r="BG38" s="52">
        <f t="shared" si="29"/>
        <v>0</v>
      </c>
      <c r="BH38" s="51">
        <f t="shared" si="30"/>
        <v>0</v>
      </c>
      <c r="BI38" s="52">
        <f t="shared" si="31"/>
        <v>0</v>
      </c>
      <c r="BJ38" s="51">
        <f t="shared" si="32"/>
        <v>0</v>
      </c>
      <c r="BK38" s="52">
        <f t="shared" si="33"/>
        <v>0</v>
      </c>
      <c r="BL38" s="51">
        <f t="shared" si="34"/>
        <v>0</v>
      </c>
      <c r="BM38" s="31">
        <f t="shared" si="35"/>
        <v>0</v>
      </c>
      <c r="BN38" s="52">
        <f t="shared" si="36"/>
        <v>0</v>
      </c>
      <c r="BO38" s="51">
        <f t="shared" si="37"/>
        <v>0</v>
      </c>
      <c r="BP38" s="31">
        <f t="shared" si="38"/>
        <v>0</v>
      </c>
      <c r="BQ38" s="52">
        <f t="shared" si="39"/>
        <v>0</v>
      </c>
      <c r="BR38" s="52">
        <f t="shared" si="40"/>
        <v>0</v>
      </c>
    </row>
    <row r="39" spans="1:70" ht="39.75" customHeight="1">
      <c r="A39" s="5">
        <v>29</v>
      </c>
      <c r="B39" s="6"/>
      <c r="C39" s="79"/>
      <c r="D39" s="79"/>
      <c r="E39" s="7"/>
      <c r="F39" s="7"/>
      <c r="G39" s="80"/>
      <c r="H39" s="107">
        <f t="shared" si="41"/>
      </c>
      <c r="I39" s="81"/>
      <c r="J39" s="107">
        <f t="shared" si="42"/>
      </c>
      <c r="K39" s="159"/>
      <c r="L39" s="160"/>
      <c r="M39" s="45"/>
      <c r="N39" s="162"/>
      <c r="O39" s="163"/>
      <c r="P39" s="163"/>
      <c r="Q39" s="163"/>
      <c r="R39" s="164"/>
      <c r="S39" s="121"/>
      <c r="T39" s="9"/>
      <c r="U39" s="9">
        <f t="shared" si="44"/>
        <v>0</v>
      </c>
      <c r="V39" s="18">
        <f t="shared" si="43"/>
        <v>0</v>
      </c>
      <c r="W39" s="32"/>
      <c r="X39" s="136"/>
      <c r="Y39" s="138"/>
      <c r="Z39" s="27">
        <v>4</v>
      </c>
      <c r="AA39" s="28" t="s">
        <v>65</v>
      </c>
      <c r="AB39" s="104">
        <f>BD$111</f>
        <v>0</v>
      </c>
      <c r="AD39" s="51">
        <f t="shared" si="1"/>
        <v>0</v>
      </c>
      <c r="AE39" s="31">
        <f t="shared" si="2"/>
        <v>0</v>
      </c>
      <c r="AF39" s="31">
        <f t="shared" si="3"/>
        <v>0</v>
      </c>
      <c r="AG39" s="31">
        <f t="shared" si="4"/>
        <v>0</v>
      </c>
      <c r="AH39" s="31">
        <f t="shared" si="5"/>
        <v>0</v>
      </c>
      <c r="AI39" s="31">
        <f t="shared" si="6"/>
        <v>0</v>
      </c>
      <c r="AJ39" s="52">
        <f t="shared" si="7"/>
        <v>0</v>
      </c>
      <c r="AK39" s="51">
        <f t="shared" si="8"/>
        <v>0</v>
      </c>
      <c r="AL39" s="31">
        <f t="shared" si="9"/>
        <v>0</v>
      </c>
      <c r="AM39" s="31">
        <f t="shared" si="10"/>
        <v>0</v>
      </c>
      <c r="AN39" s="31">
        <f t="shared" si="11"/>
        <v>0</v>
      </c>
      <c r="AO39" s="31">
        <f t="shared" si="12"/>
        <v>0</v>
      </c>
      <c r="AP39" s="31">
        <f t="shared" si="13"/>
        <v>0</v>
      </c>
      <c r="AQ39" s="31">
        <f t="shared" si="14"/>
        <v>0</v>
      </c>
      <c r="AR39" s="31">
        <f t="shared" si="15"/>
        <v>0</v>
      </c>
      <c r="AS39" s="31">
        <f t="shared" si="16"/>
        <v>0</v>
      </c>
      <c r="AT39" s="31">
        <f t="shared" si="17"/>
        <v>0</v>
      </c>
      <c r="AU39" s="31">
        <f t="shared" si="18"/>
        <v>0</v>
      </c>
      <c r="AV39" s="31">
        <f t="shared" si="19"/>
        <v>0</v>
      </c>
      <c r="AW39" s="52">
        <f t="shared" si="20"/>
        <v>0</v>
      </c>
      <c r="AX39" s="56">
        <f t="shared" si="21"/>
        <v>0</v>
      </c>
      <c r="AY39" s="56">
        <f t="shared" si="22"/>
        <v>0</v>
      </c>
      <c r="BA39" s="51">
        <f t="shared" si="23"/>
        <v>0</v>
      </c>
      <c r="BB39" s="52">
        <f t="shared" si="24"/>
        <v>0</v>
      </c>
      <c r="BC39" s="51">
        <f t="shared" si="25"/>
        <v>0</v>
      </c>
      <c r="BD39" s="31">
        <f t="shared" si="26"/>
        <v>0</v>
      </c>
      <c r="BE39" s="31">
        <f t="shared" si="27"/>
        <v>0</v>
      </c>
      <c r="BF39" s="31">
        <f t="shared" si="28"/>
        <v>0</v>
      </c>
      <c r="BG39" s="52">
        <f t="shared" si="29"/>
        <v>0</v>
      </c>
      <c r="BH39" s="51">
        <f t="shared" si="30"/>
        <v>0</v>
      </c>
      <c r="BI39" s="52">
        <f t="shared" si="31"/>
        <v>0</v>
      </c>
      <c r="BJ39" s="51">
        <f t="shared" si="32"/>
        <v>0</v>
      </c>
      <c r="BK39" s="52">
        <f t="shared" si="33"/>
        <v>0</v>
      </c>
      <c r="BL39" s="51">
        <f t="shared" si="34"/>
        <v>0</v>
      </c>
      <c r="BM39" s="31">
        <f t="shared" si="35"/>
        <v>0</v>
      </c>
      <c r="BN39" s="52">
        <f t="shared" si="36"/>
        <v>0</v>
      </c>
      <c r="BO39" s="51">
        <f t="shared" si="37"/>
        <v>0</v>
      </c>
      <c r="BP39" s="31">
        <f t="shared" si="38"/>
        <v>0</v>
      </c>
      <c r="BQ39" s="52">
        <f t="shared" si="39"/>
        <v>0</v>
      </c>
      <c r="BR39" s="52">
        <f t="shared" si="40"/>
        <v>0</v>
      </c>
    </row>
    <row r="40" spans="1:70" ht="39.75" customHeight="1">
      <c r="A40" s="5">
        <v>30</v>
      </c>
      <c r="B40" s="6"/>
      <c r="C40" s="79"/>
      <c r="D40" s="79"/>
      <c r="E40" s="7"/>
      <c r="F40" s="7"/>
      <c r="G40" s="80"/>
      <c r="H40" s="107">
        <f t="shared" si="41"/>
      </c>
      <c r="I40" s="81"/>
      <c r="J40" s="107">
        <f t="shared" si="42"/>
      </c>
      <c r="K40" s="159"/>
      <c r="L40" s="160"/>
      <c r="M40" s="45"/>
      <c r="N40" s="162"/>
      <c r="O40" s="163"/>
      <c r="P40" s="163"/>
      <c r="Q40" s="163"/>
      <c r="R40" s="164"/>
      <c r="S40" s="121"/>
      <c r="T40" s="9"/>
      <c r="U40" s="9">
        <f t="shared" si="44"/>
        <v>0</v>
      </c>
      <c r="V40" s="18">
        <f t="shared" si="43"/>
        <v>0</v>
      </c>
      <c r="W40" s="32"/>
      <c r="X40" s="136"/>
      <c r="Y40" s="138"/>
      <c r="Z40" s="27">
        <v>5</v>
      </c>
      <c r="AA40" s="28" t="s">
        <v>66</v>
      </c>
      <c r="AB40" s="104">
        <f>BE$111</f>
        <v>0</v>
      </c>
      <c r="AD40" s="51">
        <f t="shared" si="1"/>
        <v>0</v>
      </c>
      <c r="AE40" s="31">
        <f t="shared" si="2"/>
        <v>0</v>
      </c>
      <c r="AF40" s="31">
        <f t="shared" si="3"/>
        <v>0</v>
      </c>
      <c r="AG40" s="31">
        <f t="shared" si="4"/>
        <v>0</v>
      </c>
      <c r="AH40" s="31">
        <f t="shared" si="5"/>
        <v>0</v>
      </c>
      <c r="AI40" s="31">
        <f t="shared" si="6"/>
        <v>0</v>
      </c>
      <c r="AJ40" s="52">
        <f t="shared" si="7"/>
        <v>0</v>
      </c>
      <c r="AK40" s="51">
        <f t="shared" si="8"/>
        <v>0</v>
      </c>
      <c r="AL40" s="31">
        <f t="shared" si="9"/>
        <v>0</v>
      </c>
      <c r="AM40" s="31">
        <f t="shared" si="10"/>
        <v>0</v>
      </c>
      <c r="AN40" s="31">
        <f t="shared" si="11"/>
        <v>0</v>
      </c>
      <c r="AO40" s="31">
        <f t="shared" si="12"/>
        <v>0</v>
      </c>
      <c r="AP40" s="31">
        <f t="shared" si="13"/>
        <v>0</v>
      </c>
      <c r="AQ40" s="31">
        <f t="shared" si="14"/>
        <v>0</v>
      </c>
      <c r="AR40" s="31">
        <f t="shared" si="15"/>
        <v>0</v>
      </c>
      <c r="AS40" s="31">
        <f t="shared" si="16"/>
        <v>0</v>
      </c>
      <c r="AT40" s="31">
        <f t="shared" si="17"/>
        <v>0</v>
      </c>
      <c r="AU40" s="31">
        <f t="shared" si="18"/>
        <v>0</v>
      </c>
      <c r="AV40" s="31">
        <f t="shared" si="19"/>
        <v>0</v>
      </c>
      <c r="AW40" s="52">
        <f t="shared" si="20"/>
        <v>0</v>
      </c>
      <c r="AX40" s="56">
        <f t="shared" si="21"/>
        <v>0</v>
      </c>
      <c r="AY40" s="56">
        <f t="shared" si="22"/>
        <v>0</v>
      </c>
      <c r="BA40" s="51">
        <f t="shared" si="23"/>
        <v>0</v>
      </c>
      <c r="BB40" s="52">
        <f t="shared" si="24"/>
        <v>0</v>
      </c>
      <c r="BC40" s="51">
        <f t="shared" si="25"/>
        <v>0</v>
      </c>
      <c r="BD40" s="31">
        <f t="shared" si="26"/>
        <v>0</v>
      </c>
      <c r="BE40" s="31">
        <f t="shared" si="27"/>
        <v>0</v>
      </c>
      <c r="BF40" s="31">
        <f t="shared" si="28"/>
        <v>0</v>
      </c>
      <c r="BG40" s="52">
        <f t="shared" si="29"/>
        <v>0</v>
      </c>
      <c r="BH40" s="51">
        <f t="shared" si="30"/>
        <v>0</v>
      </c>
      <c r="BI40" s="52">
        <f t="shared" si="31"/>
        <v>0</v>
      </c>
      <c r="BJ40" s="51">
        <f t="shared" si="32"/>
        <v>0</v>
      </c>
      <c r="BK40" s="52">
        <f t="shared" si="33"/>
        <v>0</v>
      </c>
      <c r="BL40" s="51">
        <f t="shared" si="34"/>
        <v>0</v>
      </c>
      <c r="BM40" s="31">
        <f t="shared" si="35"/>
        <v>0</v>
      </c>
      <c r="BN40" s="52">
        <f t="shared" si="36"/>
        <v>0</v>
      </c>
      <c r="BO40" s="51">
        <f t="shared" si="37"/>
        <v>0</v>
      </c>
      <c r="BP40" s="31">
        <f t="shared" si="38"/>
        <v>0</v>
      </c>
      <c r="BQ40" s="52">
        <f t="shared" si="39"/>
        <v>0</v>
      </c>
      <c r="BR40" s="52">
        <f t="shared" si="40"/>
        <v>0</v>
      </c>
    </row>
    <row r="41" spans="1:70" ht="39.75" customHeight="1">
      <c r="A41" s="5">
        <v>31</v>
      </c>
      <c r="B41" s="6"/>
      <c r="C41" s="79"/>
      <c r="D41" s="79"/>
      <c r="E41" s="7"/>
      <c r="F41" s="7"/>
      <c r="G41" s="80"/>
      <c r="H41" s="107">
        <f t="shared" si="41"/>
      </c>
      <c r="I41" s="81"/>
      <c r="J41" s="107">
        <f t="shared" si="42"/>
      </c>
      <c r="K41" s="159"/>
      <c r="L41" s="160"/>
      <c r="M41" s="45"/>
      <c r="N41" s="162"/>
      <c r="O41" s="163"/>
      <c r="P41" s="163"/>
      <c r="Q41" s="163"/>
      <c r="R41" s="164"/>
      <c r="S41" s="121"/>
      <c r="T41" s="9"/>
      <c r="U41" s="9">
        <f t="shared" si="44"/>
        <v>0</v>
      </c>
      <c r="V41" s="18">
        <f t="shared" si="43"/>
        <v>0</v>
      </c>
      <c r="W41" s="32"/>
      <c r="X41" s="136"/>
      <c r="Y41" s="138"/>
      <c r="Z41" s="27">
        <v>6</v>
      </c>
      <c r="AA41" s="28" t="s">
        <v>67</v>
      </c>
      <c r="AB41" s="104">
        <f>BF$111</f>
        <v>0</v>
      </c>
      <c r="AD41" s="51">
        <f t="shared" si="1"/>
        <v>0</v>
      </c>
      <c r="AE41" s="31">
        <f t="shared" si="2"/>
        <v>0</v>
      </c>
      <c r="AF41" s="31">
        <f t="shared" si="3"/>
        <v>0</v>
      </c>
      <c r="AG41" s="31">
        <f t="shared" si="4"/>
        <v>0</v>
      </c>
      <c r="AH41" s="31">
        <f t="shared" si="5"/>
        <v>0</v>
      </c>
      <c r="AI41" s="31">
        <f t="shared" si="6"/>
        <v>0</v>
      </c>
      <c r="AJ41" s="52">
        <f t="shared" si="7"/>
        <v>0</v>
      </c>
      <c r="AK41" s="51">
        <f t="shared" si="8"/>
        <v>0</v>
      </c>
      <c r="AL41" s="31">
        <f t="shared" si="9"/>
        <v>0</v>
      </c>
      <c r="AM41" s="31">
        <f t="shared" si="10"/>
        <v>0</v>
      </c>
      <c r="AN41" s="31">
        <f t="shared" si="11"/>
        <v>0</v>
      </c>
      <c r="AO41" s="31">
        <f t="shared" si="12"/>
        <v>0</v>
      </c>
      <c r="AP41" s="31">
        <f t="shared" si="13"/>
        <v>0</v>
      </c>
      <c r="AQ41" s="31">
        <f t="shared" si="14"/>
        <v>0</v>
      </c>
      <c r="AR41" s="31">
        <f t="shared" si="15"/>
        <v>0</v>
      </c>
      <c r="AS41" s="31">
        <f t="shared" si="16"/>
        <v>0</v>
      </c>
      <c r="AT41" s="31">
        <f t="shared" si="17"/>
        <v>0</v>
      </c>
      <c r="AU41" s="31">
        <f t="shared" si="18"/>
        <v>0</v>
      </c>
      <c r="AV41" s="31">
        <f t="shared" si="19"/>
        <v>0</v>
      </c>
      <c r="AW41" s="52">
        <f t="shared" si="20"/>
        <v>0</v>
      </c>
      <c r="AX41" s="56">
        <f t="shared" si="21"/>
        <v>0</v>
      </c>
      <c r="AY41" s="56">
        <f t="shared" si="22"/>
        <v>0</v>
      </c>
      <c r="BA41" s="51">
        <f t="shared" si="23"/>
        <v>0</v>
      </c>
      <c r="BB41" s="52">
        <f t="shared" si="24"/>
        <v>0</v>
      </c>
      <c r="BC41" s="51">
        <f t="shared" si="25"/>
        <v>0</v>
      </c>
      <c r="BD41" s="31">
        <f t="shared" si="26"/>
        <v>0</v>
      </c>
      <c r="BE41" s="31">
        <f t="shared" si="27"/>
        <v>0</v>
      </c>
      <c r="BF41" s="31">
        <f t="shared" si="28"/>
        <v>0</v>
      </c>
      <c r="BG41" s="52">
        <f t="shared" si="29"/>
        <v>0</v>
      </c>
      <c r="BH41" s="51">
        <f t="shared" si="30"/>
        <v>0</v>
      </c>
      <c r="BI41" s="52">
        <f t="shared" si="31"/>
        <v>0</v>
      </c>
      <c r="BJ41" s="51">
        <f t="shared" si="32"/>
        <v>0</v>
      </c>
      <c r="BK41" s="52">
        <f t="shared" si="33"/>
        <v>0</v>
      </c>
      <c r="BL41" s="51">
        <f t="shared" si="34"/>
        <v>0</v>
      </c>
      <c r="BM41" s="31">
        <f t="shared" si="35"/>
        <v>0</v>
      </c>
      <c r="BN41" s="52">
        <f t="shared" si="36"/>
        <v>0</v>
      </c>
      <c r="BO41" s="51">
        <f t="shared" si="37"/>
        <v>0</v>
      </c>
      <c r="BP41" s="31">
        <f t="shared" si="38"/>
        <v>0</v>
      </c>
      <c r="BQ41" s="52">
        <f t="shared" si="39"/>
        <v>0</v>
      </c>
      <c r="BR41" s="52">
        <f t="shared" si="40"/>
        <v>0</v>
      </c>
    </row>
    <row r="42" spans="1:70" ht="39.75" customHeight="1">
      <c r="A42" s="5">
        <v>32</v>
      </c>
      <c r="B42" s="6"/>
      <c r="C42" s="79"/>
      <c r="D42" s="79"/>
      <c r="E42" s="7"/>
      <c r="F42" s="7"/>
      <c r="G42" s="80"/>
      <c r="H42" s="107">
        <f t="shared" si="41"/>
      </c>
      <c r="I42" s="81"/>
      <c r="J42" s="107">
        <f t="shared" si="42"/>
      </c>
      <c r="K42" s="159"/>
      <c r="L42" s="160"/>
      <c r="M42" s="45"/>
      <c r="N42" s="162"/>
      <c r="O42" s="163"/>
      <c r="P42" s="163"/>
      <c r="Q42" s="163"/>
      <c r="R42" s="164"/>
      <c r="S42" s="121"/>
      <c r="T42" s="9"/>
      <c r="U42" s="9">
        <f t="shared" si="44"/>
        <v>0</v>
      </c>
      <c r="V42" s="18">
        <f t="shared" si="43"/>
        <v>0</v>
      </c>
      <c r="W42" s="32"/>
      <c r="X42" s="141"/>
      <c r="Y42" s="166"/>
      <c r="Z42" s="27">
        <v>7</v>
      </c>
      <c r="AA42" s="28" t="s">
        <v>68</v>
      </c>
      <c r="AB42" s="104">
        <f>BG$111</f>
        <v>18</v>
      </c>
      <c r="AD42" s="51">
        <f t="shared" si="1"/>
        <v>0</v>
      </c>
      <c r="AE42" s="31">
        <f t="shared" si="2"/>
        <v>0</v>
      </c>
      <c r="AF42" s="31">
        <f t="shared" si="3"/>
        <v>0</v>
      </c>
      <c r="AG42" s="31">
        <f t="shared" si="4"/>
        <v>0</v>
      </c>
      <c r="AH42" s="31">
        <f t="shared" si="5"/>
        <v>0</v>
      </c>
      <c r="AI42" s="31">
        <f t="shared" si="6"/>
        <v>0</v>
      </c>
      <c r="AJ42" s="52">
        <f t="shared" si="7"/>
        <v>0</v>
      </c>
      <c r="AK42" s="51">
        <f t="shared" si="8"/>
        <v>0</v>
      </c>
      <c r="AL42" s="31">
        <f t="shared" si="9"/>
        <v>0</v>
      </c>
      <c r="AM42" s="31">
        <f t="shared" si="10"/>
        <v>0</v>
      </c>
      <c r="AN42" s="31">
        <f t="shared" si="11"/>
        <v>0</v>
      </c>
      <c r="AO42" s="31">
        <f t="shared" si="12"/>
        <v>0</v>
      </c>
      <c r="AP42" s="31">
        <f t="shared" si="13"/>
        <v>0</v>
      </c>
      <c r="AQ42" s="31">
        <f t="shared" si="14"/>
        <v>0</v>
      </c>
      <c r="AR42" s="31">
        <f t="shared" si="15"/>
        <v>0</v>
      </c>
      <c r="AS42" s="31">
        <f t="shared" si="16"/>
        <v>0</v>
      </c>
      <c r="AT42" s="31">
        <f t="shared" si="17"/>
        <v>0</v>
      </c>
      <c r="AU42" s="31">
        <f t="shared" si="18"/>
        <v>0</v>
      </c>
      <c r="AV42" s="31">
        <f t="shared" si="19"/>
        <v>0</v>
      </c>
      <c r="AW42" s="52">
        <f t="shared" si="20"/>
        <v>0</v>
      </c>
      <c r="AX42" s="56">
        <f t="shared" si="21"/>
        <v>0</v>
      </c>
      <c r="AY42" s="56">
        <f t="shared" si="22"/>
        <v>0</v>
      </c>
      <c r="BA42" s="51">
        <f t="shared" si="23"/>
        <v>0</v>
      </c>
      <c r="BB42" s="52">
        <f t="shared" si="24"/>
        <v>0</v>
      </c>
      <c r="BC42" s="51">
        <f t="shared" si="25"/>
        <v>0</v>
      </c>
      <c r="BD42" s="31">
        <f t="shared" si="26"/>
        <v>0</v>
      </c>
      <c r="BE42" s="31">
        <f t="shared" si="27"/>
        <v>0</v>
      </c>
      <c r="BF42" s="31">
        <f t="shared" si="28"/>
        <v>0</v>
      </c>
      <c r="BG42" s="52">
        <f t="shared" si="29"/>
        <v>0</v>
      </c>
      <c r="BH42" s="51">
        <f t="shared" si="30"/>
        <v>0</v>
      </c>
      <c r="BI42" s="52">
        <f t="shared" si="31"/>
        <v>0</v>
      </c>
      <c r="BJ42" s="51">
        <f t="shared" si="32"/>
        <v>0</v>
      </c>
      <c r="BK42" s="52">
        <f t="shared" si="33"/>
        <v>0</v>
      </c>
      <c r="BL42" s="51">
        <f t="shared" si="34"/>
        <v>0</v>
      </c>
      <c r="BM42" s="31">
        <f t="shared" si="35"/>
        <v>0</v>
      </c>
      <c r="BN42" s="52">
        <f t="shared" si="36"/>
        <v>0</v>
      </c>
      <c r="BO42" s="51">
        <f t="shared" si="37"/>
        <v>0</v>
      </c>
      <c r="BP42" s="31">
        <f t="shared" si="38"/>
        <v>0</v>
      </c>
      <c r="BQ42" s="52">
        <f t="shared" si="39"/>
        <v>0</v>
      </c>
      <c r="BR42" s="52">
        <f t="shared" si="40"/>
        <v>0</v>
      </c>
    </row>
    <row r="43" spans="1:70" ht="39.75" customHeight="1">
      <c r="A43" s="5">
        <v>33</v>
      </c>
      <c r="B43" s="6"/>
      <c r="C43" s="79"/>
      <c r="D43" s="79"/>
      <c r="E43" s="7"/>
      <c r="F43" s="7"/>
      <c r="G43" s="80"/>
      <c r="H43" s="107">
        <f t="shared" si="41"/>
      </c>
      <c r="I43" s="81"/>
      <c r="J43" s="107">
        <f t="shared" si="42"/>
      </c>
      <c r="K43" s="159"/>
      <c r="L43" s="160"/>
      <c r="M43" s="45"/>
      <c r="N43" s="162"/>
      <c r="O43" s="163"/>
      <c r="P43" s="163"/>
      <c r="Q43" s="163"/>
      <c r="R43" s="164"/>
      <c r="S43" s="121"/>
      <c r="T43" s="9"/>
      <c r="U43" s="9">
        <f t="shared" si="44"/>
        <v>0</v>
      </c>
      <c r="V43" s="18">
        <f t="shared" si="43"/>
        <v>0</v>
      </c>
      <c r="W43" s="32"/>
      <c r="X43" s="140" t="s">
        <v>69</v>
      </c>
      <c r="Y43" s="165" t="s">
        <v>70</v>
      </c>
      <c r="Z43" s="27">
        <v>8</v>
      </c>
      <c r="AA43" s="28" t="s">
        <v>71</v>
      </c>
      <c r="AB43" s="104">
        <f>BH$111</f>
        <v>2</v>
      </c>
      <c r="AD43" s="51">
        <f aca="true" t="shared" si="45" ref="AD43:AD74">IF($G43="a",$U43,0)</f>
        <v>0</v>
      </c>
      <c r="AE43" s="31">
        <f aca="true" t="shared" si="46" ref="AE43:AE74">IF($G43="b",$U43,0)</f>
        <v>0</v>
      </c>
      <c r="AF43" s="31">
        <f aca="true" t="shared" si="47" ref="AF43:AF74">IF($G43="c",$U43,0)</f>
        <v>0</v>
      </c>
      <c r="AG43" s="31">
        <f aca="true" t="shared" si="48" ref="AG43:AG74">IF($G43="d",$U43,0)</f>
        <v>0</v>
      </c>
      <c r="AH43" s="31">
        <f aca="true" t="shared" si="49" ref="AH43:AH74">IF($G43="e",$U43,0)</f>
        <v>0</v>
      </c>
      <c r="AI43" s="31">
        <f aca="true" t="shared" si="50" ref="AI43:AI74">IF($G43="f",$U43,0)</f>
        <v>0</v>
      </c>
      <c r="AJ43" s="52">
        <f aca="true" t="shared" si="51" ref="AJ43:AJ74">IF($G43="g",$U43,0)</f>
        <v>0</v>
      </c>
      <c r="AK43" s="51">
        <f aca="true" t="shared" si="52" ref="AK43:AK74">IF($G43="h",$U43,0)</f>
        <v>0</v>
      </c>
      <c r="AL43" s="31">
        <f aca="true" t="shared" si="53" ref="AL43:AL74">IF($G43="i",$U43,0)</f>
        <v>0</v>
      </c>
      <c r="AM43" s="31">
        <f aca="true" t="shared" si="54" ref="AM43:AM74">IF($G43="j",$U43,0)</f>
        <v>0</v>
      </c>
      <c r="AN43" s="31">
        <f aca="true" t="shared" si="55" ref="AN43:AN74">IF($G43="k",$U43,0)</f>
        <v>0</v>
      </c>
      <c r="AO43" s="31">
        <f aca="true" t="shared" si="56" ref="AO43:AO74">IF($G43="l",$U43,0)</f>
        <v>0</v>
      </c>
      <c r="AP43" s="31">
        <f aca="true" t="shared" si="57" ref="AP43:AP74">IF($G43="m",$U43,0)</f>
        <v>0</v>
      </c>
      <c r="AQ43" s="31">
        <f aca="true" t="shared" si="58" ref="AQ43:AQ74">IF($G43="n",$U43,0)</f>
        <v>0</v>
      </c>
      <c r="AR43" s="31">
        <f aca="true" t="shared" si="59" ref="AR43:AR74">IF($G43="o",$U43,0)</f>
        <v>0</v>
      </c>
      <c r="AS43" s="31">
        <f aca="true" t="shared" si="60" ref="AS43:AS74">IF($G43="p",$U43,0)</f>
        <v>0</v>
      </c>
      <c r="AT43" s="31">
        <f aca="true" t="shared" si="61" ref="AT43:AT74">IF($G43="q",$U43,0)</f>
        <v>0</v>
      </c>
      <c r="AU43" s="31">
        <f aca="true" t="shared" si="62" ref="AU43:AU74">IF($G43="r",$U43,0)</f>
        <v>0</v>
      </c>
      <c r="AV43" s="31">
        <f aca="true" t="shared" si="63" ref="AV43:AV74">IF($G43="s",$U43,0)</f>
        <v>0</v>
      </c>
      <c r="AW43" s="52">
        <f aca="true" t="shared" si="64" ref="AW43:AW74">IF($G43="t",$U43,0)</f>
        <v>0</v>
      </c>
      <c r="AX43" s="56">
        <f aca="true" t="shared" si="65" ref="AX43:AX74">IF($G43="u",$U43,0)</f>
        <v>0</v>
      </c>
      <c r="AY43" s="56">
        <f aca="true" t="shared" si="66" ref="AY43:AY74">IF($G43="v",$U43,0)</f>
        <v>0</v>
      </c>
      <c r="BA43" s="51">
        <f aca="true" t="shared" si="67" ref="BA43:BA74">IF($I43=1,$U43,0)</f>
        <v>0</v>
      </c>
      <c r="BB43" s="52">
        <f aca="true" t="shared" si="68" ref="BB43:BB74">IF($I43=2,$U43,0)</f>
        <v>0</v>
      </c>
      <c r="BC43" s="51">
        <f aca="true" t="shared" si="69" ref="BC43:BC74">IF($I43=3,$U43,0)</f>
        <v>0</v>
      </c>
      <c r="BD43" s="31">
        <f aca="true" t="shared" si="70" ref="BD43:BD74">IF($I43=4,$U43,0)</f>
        <v>0</v>
      </c>
      <c r="BE43" s="31">
        <f aca="true" t="shared" si="71" ref="BE43:BE74">IF($I43=5,$U43,0)</f>
        <v>0</v>
      </c>
      <c r="BF43" s="31">
        <f aca="true" t="shared" si="72" ref="BF43:BF74">IF($I43=6,$U43,0)</f>
        <v>0</v>
      </c>
      <c r="BG43" s="52">
        <f aca="true" t="shared" si="73" ref="BG43:BG74">IF($I43=7,$U43,0)</f>
        <v>0</v>
      </c>
      <c r="BH43" s="51">
        <f aca="true" t="shared" si="74" ref="BH43:BH74">IF($I43=8,$U43,0)</f>
        <v>0</v>
      </c>
      <c r="BI43" s="52">
        <f aca="true" t="shared" si="75" ref="BI43:BI74">IF($I43=9,$U43,0)</f>
        <v>0</v>
      </c>
      <c r="BJ43" s="51">
        <f aca="true" t="shared" si="76" ref="BJ43:BJ74">IF($I43=10,$U43,0)</f>
        <v>0</v>
      </c>
      <c r="BK43" s="52">
        <f aca="true" t="shared" si="77" ref="BK43:BK74">IF($I43=11,$U43,0)</f>
        <v>0</v>
      </c>
      <c r="BL43" s="51">
        <f aca="true" t="shared" si="78" ref="BL43:BL74">IF($I43=12,$U43,0)</f>
        <v>0</v>
      </c>
      <c r="BM43" s="31">
        <f aca="true" t="shared" si="79" ref="BM43:BM74">IF($I43=13,$U43,0)</f>
        <v>0</v>
      </c>
      <c r="BN43" s="52">
        <f aca="true" t="shared" si="80" ref="BN43:BN74">IF($I43=14,$U43,0)</f>
        <v>0</v>
      </c>
      <c r="BO43" s="51">
        <f aca="true" t="shared" si="81" ref="BO43:BO74">IF($I43=15,$U43,0)</f>
        <v>0</v>
      </c>
      <c r="BP43" s="31">
        <f aca="true" t="shared" si="82" ref="BP43:BP74">IF($I43=16,$U43,0)</f>
        <v>0</v>
      </c>
      <c r="BQ43" s="52">
        <f aca="true" t="shared" si="83" ref="BQ43:BQ74">IF($I43=17,$U43,0)</f>
        <v>0</v>
      </c>
      <c r="BR43" s="52">
        <f aca="true" t="shared" si="84" ref="BR43:BR74">IF($I43=18,$U43,0)</f>
        <v>0</v>
      </c>
    </row>
    <row r="44" spans="1:70" ht="39.75" customHeight="1">
      <c r="A44" s="5">
        <v>34</v>
      </c>
      <c r="B44" s="6"/>
      <c r="C44" s="79"/>
      <c r="D44" s="79"/>
      <c r="E44" s="7"/>
      <c r="F44" s="7"/>
      <c r="G44" s="80"/>
      <c r="H44" s="107">
        <f t="shared" si="41"/>
      </c>
      <c r="I44" s="81"/>
      <c r="J44" s="107">
        <f t="shared" si="42"/>
      </c>
      <c r="K44" s="159"/>
      <c r="L44" s="160"/>
      <c r="M44" s="45"/>
      <c r="N44" s="162"/>
      <c r="O44" s="163"/>
      <c r="P44" s="163"/>
      <c r="Q44" s="163"/>
      <c r="R44" s="164"/>
      <c r="S44" s="121"/>
      <c r="T44" s="9"/>
      <c r="U44" s="9">
        <f t="shared" si="44"/>
        <v>0</v>
      </c>
      <c r="V44" s="18">
        <f aca="true" t="shared" si="85" ref="V44:V75">IF(U44=0,0,V43+U44)</f>
        <v>0</v>
      </c>
      <c r="W44" s="32"/>
      <c r="X44" s="141"/>
      <c r="Y44" s="166"/>
      <c r="Z44" s="27">
        <v>9</v>
      </c>
      <c r="AA44" s="28" t="s">
        <v>73</v>
      </c>
      <c r="AB44" s="104">
        <f>BI$111</f>
        <v>0</v>
      </c>
      <c r="AD44" s="51">
        <f t="shared" si="45"/>
        <v>0</v>
      </c>
      <c r="AE44" s="31">
        <f t="shared" si="46"/>
        <v>0</v>
      </c>
      <c r="AF44" s="31">
        <f t="shared" si="47"/>
        <v>0</v>
      </c>
      <c r="AG44" s="31">
        <f t="shared" si="48"/>
        <v>0</v>
      </c>
      <c r="AH44" s="31">
        <f t="shared" si="49"/>
        <v>0</v>
      </c>
      <c r="AI44" s="31">
        <f t="shared" si="50"/>
        <v>0</v>
      </c>
      <c r="AJ44" s="52">
        <f t="shared" si="51"/>
        <v>0</v>
      </c>
      <c r="AK44" s="51">
        <f t="shared" si="52"/>
        <v>0</v>
      </c>
      <c r="AL44" s="31">
        <f t="shared" si="53"/>
        <v>0</v>
      </c>
      <c r="AM44" s="31">
        <f t="shared" si="54"/>
        <v>0</v>
      </c>
      <c r="AN44" s="31">
        <f t="shared" si="55"/>
        <v>0</v>
      </c>
      <c r="AO44" s="31">
        <f t="shared" si="56"/>
        <v>0</v>
      </c>
      <c r="AP44" s="31">
        <f t="shared" si="57"/>
        <v>0</v>
      </c>
      <c r="AQ44" s="31">
        <f t="shared" si="58"/>
        <v>0</v>
      </c>
      <c r="AR44" s="31">
        <f t="shared" si="59"/>
        <v>0</v>
      </c>
      <c r="AS44" s="31">
        <f t="shared" si="60"/>
        <v>0</v>
      </c>
      <c r="AT44" s="31">
        <f t="shared" si="61"/>
        <v>0</v>
      </c>
      <c r="AU44" s="31">
        <f t="shared" si="62"/>
        <v>0</v>
      </c>
      <c r="AV44" s="31">
        <f t="shared" si="63"/>
        <v>0</v>
      </c>
      <c r="AW44" s="52">
        <f t="shared" si="64"/>
        <v>0</v>
      </c>
      <c r="AX44" s="56">
        <f t="shared" si="65"/>
        <v>0</v>
      </c>
      <c r="AY44" s="56">
        <f t="shared" si="66"/>
        <v>0</v>
      </c>
      <c r="BA44" s="51">
        <f t="shared" si="67"/>
        <v>0</v>
      </c>
      <c r="BB44" s="52">
        <f t="shared" si="68"/>
        <v>0</v>
      </c>
      <c r="BC44" s="51">
        <f t="shared" si="69"/>
        <v>0</v>
      </c>
      <c r="BD44" s="31">
        <f t="shared" si="70"/>
        <v>0</v>
      </c>
      <c r="BE44" s="31">
        <f t="shared" si="71"/>
        <v>0</v>
      </c>
      <c r="BF44" s="31">
        <f t="shared" si="72"/>
        <v>0</v>
      </c>
      <c r="BG44" s="52">
        <f t="shared" si="73"/>
        <v>0</v>
      </c>
      <c r="BH44" s="51">
        <f t="shared" si="74"/>
        <v>0</v>
      </c>
      <c r="BI44" s="52">
        <f t="shared" si="75"/>
        <v>0</v>
      </c>
      <c r="BJ44" s="51">
        <f t="shared" si="76"/>
        <v>0</v>
      </c>
      <c r="BK44" s="52">
        <f t="shared" si="77"/>
        <v>0</v>
      </c>
      <c r="BL44" s="51">
        <f t="shared" si="78"/>
        <v>0</v>
      </c>
      <c r="BM44" s="31">
        <f t="shared" si="79"/>
        <v>0</v>
      </c>
      <c r="BN44" s="52">
        <f t="shared" si="80"/>
        <v>0</v>
      </c>
      <c r="BO44" s="51">
        <f t="shared" si="81"/>
        <v>0</v>
      </c>
      <c r="BP44" s="31">
        <f t="shared" si="82"/>
        <v>0</v>
      </c>
      <c r="BQ44" s="52">
        <f t="shared" si="83"/>
        <v>0</v>
      </c>
      <c r="BR44" s="52">
        <f t="shared" si="84"/>
        <v>0</v>
      </c>
    </row>
    <row r="45" spans="1:70" ht="39.75" customHeight="1">
      <c r="A45" s="5">
        <v>35</v>
      </c>
      <c r="B45" s="6"/>
      <c r="C45" s="79"/>
      <c r="D45" s="79"/>
      <c r="E45" s="7"/>
      <c r="F45" s="7"/>
      <c r="G45" s="80"/>
      <c r="H45" s="107">
        <f t="shared" si="41"/>
      </c>
      <c r="I45" s="81"/>
      <c r="J45" s="107">
        <f t="shared" si="42"/>
      </c>
      <c r="K45" s="159"/>
      <c r="L45" s="160"/>
      <c r="M45" s="45"/>
      <c r="N45" s="162"/>
      <c r="O45" s="163"/>
      <c r="P45" s="163"/>
      <c r="Q45" s="163"/>
      <c r="R45" s="164"/>
      <c r="S45" s="121"/>
      <c r="T45" s="9"/>
      <c r="U45" s="9">
        <f t="shared" si="44"/>
        <v>0</v>
      </c>
      <c r="V45" s="18">
        <f t="shared" si="85"/>
        <v>0</v>
      </c>
      <c r="W45" s="32"/>
      <c r="X45" s="140" t="s">
        <v>74</v>
      </c>
      <c r="Y45" s="165" t="s">
        <v>75</v>
      </c>
      <c r="Z45" s="27">
        <v>10</v>
      </c>
      <c r="AA45" s="28" t="s">
        <v>76</v>
      </c>
      <c r="AB45" s="104">
        <f>BJ$111</f>
        <v>0</v>
      </c>
      <c r="AD45" s="51">
        <f t="shared" si="45"/>
        <v>0</v>
      </c>
      <c r="AE45" s="31">
        <f t="shared" si="46"/>
        <v>0</v>
      </c>
      <c r="AF45" s="31">
        <f t="shared" si="47"/>
        <v>0</v>
      </c>
      <c r="AG45" s="31">
        <f t="shared" si="48"/>
        <v>0</v>
      </c>
      <c r="AH45" s="31">
        <f t="shared" si="49"/>
        <v>0</v>
      </c>
      <c r="AI45" s="31">
        <f t="shared" si="50"/>
        <v>0</v>
      </c>
      <c r="AJ45" s="52">
        <f t="shared" si="51"/>
        <v>0</v>
      </c>
      <c r="AK45" s="51">
        <f t="shared" si="52"/>
        <v>0</v>
      </c>
      <c r="AL45" s="31">
        <f t="shared" si="53"/>
        <v>0</v>
      </c>
      <c r="AM45" s="31">
        <f t="shared" si="54"/>
        <v>0</v>
      </c>
      <c r="AN45" s="31">
        <f t="shared" si="55"/>
        <v>0</v>
      </c>
      <c r="AO45" s="31">
        <f t="shared" si="56"/>
        <v>0</v>
      </c>
      <c r="AP45" s="31">
        <f t="shared" si="57"/>
        <v>0</v>
      </c>
      <c r="AQ45" s="31">
        <f t="shared" si="58"/>
        <v>0</v>
      </c>
      <c r="AR45" s="31">
        <f t="shared" si="59"/>
        <v>0</v>
      </c>
      <c r="AS45" s="31">
        <f t="shared" si="60"/>
        <v>0</v>
      </c>
      <c r="AT45" s="31">
        <f t="shared" si="61"/>
        <v>0</v>
      </c>
      <c r="AU45" s="31">
        <f t="shared" si="62"/>
        <v>0</v>
      </c>
      <c r="AV45" s="31">
        <f t="shared" si="63"/>
        <v>0</v>
      </c>
      <c r="AW45" s="52">
        <f t="shared" si="64"/>
        <v>0</v>
      </c>
      <c r="AX45" s="56">
        <f t="shared" si="65"/>
        <v>0</v>
      </c>
      <c r="AY45" s="56">
        <f t="shared" si="66"/>
        <v>0</v>
      </c>
      <c r="BA45" s="51">
        <f t="shared" si="67"/>
        <v>0</v>
      </c>
      <c r="BB45" s="52">
        <f t="shared" si="68"/>
        <v>0</v>
      </c>
      <c r="BC45" s="51">
        <f t="shared" si="69"/>
        <v>0</v>
      </c>
      <c r="BD45" s="31">
        <f t="shared" si="70"/>
        <v>0</v>
      </c>
      <c r="BE45" s="31">
        <f t="shared" si="71"/>
        <v>0</v>
      </c>
      <c r="BF45" s="31">
        <f t="shared" si="72"/>
        <v>0</v>
      </c>
      <c r="BG45" s="52">
        <f t="shared" si="73"/>
        <v>0</v>
      </c>
      <c r="BH45" s="51">
        <f t="shared" si="74"/>
        <v>0</v>
      </c>
      <c r="BI45" s="52">
        <f t="shared" si="75"/>
        <v>0</v>
      </c>
      <c r="BJ45" s="51">
        <f t="shared" si="76"/>
        <v>0</v>
      </c>
      <c r="BK45" s="52">
        <f t="shared" si="77"/>
        <v>0</v>
      </c>
      <c r="BL45" s="51">
        <f t="shared" si="78"/>
        <v>0</v>
      </c>
      <c r="BM45" s="31">
        <f t="shared" si="79"/>
        <v>0</v>
      </c>
      <c r="BN45" s="52">
        <f t="shared" si="80"/>
        <v>0</v>
      </c>
      <c r="BO45" s="51">
        <f t="shared" si="81"/>
        <v>0</v>
      </c>
      <c r="BP45" s="31">
        <f t="shared" si="82"/>
        <v>0</v>
      </c>
      <c r="BQ45" s="52">
        <f t="shared" si="83"/>
        <v>0</v>
      </c>
      <c r="BR45" s="52">
        <f t="shared" si="84"/>
        <v>0</v>
      </c>
    </row>
    <row r="46" spans="1:70" ht="39.75" customHeight="1">
      <c r="A46" s="5">
        <v>36</v>
      </c>
      <c r="B46" s="6"/>
      <c r="C46" s="79"/>
      <c r="D46" s="79"/>
      <c r="E46" s="7"/>
      <c r="F46" s="7"/>
      <c r="G46" s="80"/>
      <c r="H46" s="107">
        <f t="shared" si="41"/>
      </c>
      <c r="I46" s="81"/>
      <c r="J46" s="107">
        <f t="shared" si="42"/>
      </c>
      <c r="K46" s="159"/>
      <c r="L46" s="160"/>
      <c r="M46" s="45"/>
      <c r="N46" s="162"/>
      <c r="O46" s="163"/>
      <c r="P46" s="163"/>
      <c r="Q46" s="163"/>
      <c r="R46" s="164"/>
      <c r="S46" s="121"/>
      <c r="T46" s="9"/>
      <c r="U46" s="9">
        <f t="shared" si="44"/>
        <v>0</v>
      </c>
      <c r="V46" s="18">
        <f t="shared" si="85"/>
        <v>0</v>
      </c>
      <c r="W46" s="32"/>
      <c r="X46" s="141"/>
      <c r="Y46" s="166"/>
      <c r="Z46" s="27">
        <v>11</v>
      </c>
      <c r="AA46" s="28" t="s">
        <v>77</v>
      </c>
      <c r="AB46" s="104">
        <f>BK$111</f>
        <v>10</v>
      </c>
      <c r="AD46" s="51">
        <f t="shared" si="45"/>
        <v>0</v>
      </c>
      <c r="AE46" s="31">
        <f t="shared" si="46"/>
        <v>0</v>
      </c>
      <c r="AF46" s="31">
        <f t="shared" si="47"/>
        <v>0</v>
      </c>
      <c r="AG46" s="31">
        <f t="shared" si="48"/>
        <v>0</v>
      </c>
      <c r="AH46" s="31">
        <f t="shared" si="49"/>
        <v>0</v>
      </c>
      <c r="AI46" s="31">
        <f t="shared" si="50"/>
        <v>0</v>
      </c>
      <c r="AJ46" s="52">
        <f t="shared" si="51"/>
        <v>0</v>
      </c>
      <c r="AK46" s="51">
        <f t="shared" si="52"/>
        <v>0</v>
      </c>
      <c r="AL46" s="31">
        <f t="shared" si="53"/>
        <v>0</v>
      </c>
      <c r="AM46" s="31">
        <f t="shared" si="54"/>
        <v>0</v>
      </c>
      <c r="AN46" s="31">
        <f t="shared" si="55"/>
        <v>0</v>
      </c>
      <c r="AO46" s="31">
        <f t="shared" si="56"/>
        <v>0</v>
      </c>
      <c r="AP46" s="31">
        <f t="shared" si="57"/>
        <v>0</v>
      </c>
      <c r="AQ46" s="31">
        <f t="shared" si="58"/>
        <v>0</v>
      </c>
      <c r="AR46" s="31">
        <f t="shared" si="59"/>
        <v>0</v>
      </c>
      <c r="AS46" s="31">
        <f t="shared" si="60"/>
        <v>0</v>
      </c>
      <c r="AT46" s="31">
        <f t="shared" si="61"/>
        <v>0</v>
      </c>
      <c r="AU46" s="31">
        <f t="shared" si="62"/>
        <v>0</v>
      </c>
      <c r="AV46" s="31">
        <f t="shared" si="63"/>
        <v>0</v>
      </c>
      <c r="AW46" s="52">
        <f t="shared" si="64"/>
        <v>0</v>
      </c>
      <c r="AX46" s="56">
        <f t="shared" si="65"/>
        <v>0</v>
      </c>
      <c r="AY46" s="56">
        <f t="shared" si="66"/>
        <v>0</v>
      </c>
      <c r="BA46" s="51">
        <f t="shared" si="67"/>
        <v>0</v>
      </c>
      <c r="BB46" s="52">
        <f t="shared" si="68"/>
        <v>0</v>
      </c>
      <c r="BC46" s="51">
        <f t="shared" si="69"/>
        <v>0</v>
      </c>
      <c r="BD46" s="31">
        <f t="shared" si="70"/>
        <v>0</v>
      </c>
      <c r="BE46" s="31">
        <f t="shared" si="71"/>
        <v>0</v>
      </c>
      <c r="BF46" s="31">
        <f t="shared" si="72"/>
        <v>0</v>
      </c>
      <c r="BG46" s="52">
        <f t="shared" si="73"/>
        <v>0</v>
      </c>
      <c r="BH46" s="51">
        <f t="shared" si="74"/>
        <v>0</v>
      </c>
      <c r="BI46" s="52">
        <f t="shared" si="75"/>
        <v>0</v>
      </c>
      <c r="BJ46" s="51">
        <f t="shared" si="76"/>
        <v>0</v>
      </c>
      <c r="BK46" s="52">
        <f t="shared" si="77"/>
        <v>0</v>
      </c>
      <c r="BL46" s="51">
        <f t="shared" si="78"/>
        <v>0</v>
      </c>
      <c r="BM46" s="31">
        <f t="shared" si="79"/>
        <v>0</v>
      </c>
      <c r="BN46" s="52">
        <f t="shared" si="80"/>
        <v>0</v>
      </c>
      <c r="BO46" s="51">
        <f t="shared" si="81"/>
        <v>0</v>
      </c>
      <c r="BP46" s="31">
        <f t="shared" si="82"/>
        <v>0</v>
      </c>
      <c r="BQ46" s="52">
        <f t="shared" si="83"/>
        <v>0</v>
      </c>
      <c r="BR46" s="52">
        <f t="shared" si="84"/>
        <v>0</v>
      </c>
    </row>
    <row r="47" spans="1:70" ht="39.75" customHeight="1">
      <c r="A47" s="5">
        <v>37</v>
      </c>
      <c r="B47" s="6"/>
      <c r="C47" s="79"/>
      <c r="D47" s="79"/>
      <c r="E47" s="7"/>
      <c r="F47" s="7"/>
      <c r="G47" s="80"/>
      <c r="H47" s="107">
        <f t="shared" si="41"/>
      </c>
      <c r="I47" s="81"/>
      <c r="J47" s="107">
        <f t="shared" si="42"/>
      </c>
      <c r="K47" s="159"/>
      <c r="L47" s="160"/>
      <c r="M47" s="45"/>
      <c r="N47" s="162"/>
      <c r="O47" s="163"/>
      <c r="P47" s="163"/>
      <c r="Q47" s="163"/>
      <c r="R47" s="164"/>
      <c r="S47" s="121"/>
      <c r="T47" s="9"/>
      <c r="U47" s="9">
        <f t="shared" si="44"/>
        <v>0</v>
      </c>
      <c r="V47" s="18">
        <f t="shared" si="85"/>
        <v>0</v>
      </c>
      <c r="W47" s="32"/>
      <c r="X47" s="140" t="s">
        <v>78</v>
      </c>
      <c r="Y47" s="165" t="s">
        <v>79</v>
      </c>
      <c r="Z47" s="27">
        <v>12</v>
      </c>
      <c r="AA47" s="28" t="s">
        <v>80</v>
      </c>
      <c r="AB47" s="104">
        <f>BL$111</f>
        <v>0</v>
      </c>
      <c r="AD47" s="51">
        <f t="shared" si="45"/>
        <v>0</v>
      </c>
      <c r="AE47" s="31">
        <f t="shared" si="46"/>
        <v>0</v>
      </c>
      <c r="AF47" s="31">
        <f t="shared" si="47"/>
        <v>0</v>
      </c>
      <c r="AG47" s="31">
        <f t="shared" si="48"/>
        <v>0</v>
      </c>
      <c r="AH47" s="31">
        <f t="shared" si="49"/>
        <v>0</v>
      </c>
      <c r="AI47" s="31">
        <f t="shared" si="50"/>
        <v>0</v>
      </c>
      <c r="AJ47" s="52">
        <f t="shared" si="51"/>
        <v>0</v>
      </c>
      <c r="AK47" s="51">
        <f t="shared" si="52"/>
        <v>0</v>
      </c>
      <c r="AL47" s="31">
        <f t="shared" si="53"/>
        <v>0</v>
      </c>
      <c r="AM47" s="31">
        <f t="shared" si="54"/>
        <v>0</v>
      </c>
      <c r="AN47" s="31">
        <f t="shared" si="55"/>
        <v>0</v>
      </c>
      <c r="AO47" s="31">
        <f t="shared" si="56"/>
        <v>0</v>
      </c>
      <c r="AP47" s="31">
        <f t="shared" si="57"/>
        <v>0</v>
      </c>
      <c r="AQ47" s="31">
        <f t="shared" si="58"/>
        <v>0</v>
      </c>
      <c r="AR47" s="31">
        <f t="shared" si="59"/>
        <v>0</v>
      </c>
      <c r="AS47" s="31">
        <f t="shared" si="60"/>
        <v>0</v>
      </c>
      <c r="AT47" s="31">
        <f t="shared" si="61"/>
        <v>0</v>
      </c>
      <c r="AU47" s="31">
        <f t="shared" si="62"/>
        <v>0</v>
      </c>
      <c r="AV47" s="31">
        <f t="shared" si="63"/>
        <v>0</v>
      </c>
      <c r="AW47" s="52">
        <f t="shared" si="64"/>
        <v>0</v>
      </c>
      <c r="AX47" s="56">
        <f t="shared" si="65"/>
        <v>0</v>
      </c>
      <c r="AY47" s="56">
        <f t="shared" si="66"/>
        <v>0</v>
      </c>
      <c r="BA47" s="51">
        <f t="shared" si="67"/>
        <v>0</v>
      </c>
      <c r="BB47" s="52">
        <f t="shared" si="68"/>
        <v>0</v>
      </c>
      <c r="BC47" s="51">
        <f t="shared" si="69"/>
        <v>0</v>
      </c>
      <c r="BD47" s="31">
        <f t="shared" si="70"/>
        <v>0</v>
      </c>
      <c r="BE47" s="31">
        <f t="shared" si="71"/>
        <v>0</v>
      </c>
      <c r="BF47" s="31">
        <f t="shared" si="72"/>
        <v>0</v>
      </c>
      <c r="BG47" s="52">
        <f t="shared" si="73"/>
        <v>0</v>
      </c>
      <c r="BH47" s="51">
        <f t="shared" si="74"/>
        <v>0</v>
      </c>
      <c r="BI47" s="52">
        <f t="shared" si="75"/>
        <v>0</v>
      </c>
      <c r="BJ47" s="51">
        <f t="shared" si="76"/>
        <v>0</v>
      </c>
      <c r="BK47" s="52">
        <f t="shared" si="77"/>
        <v>0</v>
      </c>
      <c r="BL47" s="51">
        <f t="shared" si="78"/>
        <v>0</v>
      </c>
      <c r="BM47" s="31">
        <f t="shared" si="79"/>
        <v>0</v>
      </c>
      <c r="BN47" s="52">
        <f t="shared" si="80"/>
        <v>0</v>
      </c>
      <c r="BO47" s="51">
        <f t="shared" si="81"/>
        <v>0</v>
      </c>
      <c r="BP47" s="31">
        <f t="shared" si="82"/>
        <v>0</v>
      </c>
      <c r="BQ47" s="52">
        <f t="shared" si="83"/>
        <v>0</v>
      </c>
      <c r="BR47" s="52">
        <f t="shared" si="84"/>
        <v>0</v>
      </c>
    </row>
    <row r="48" spans="1:70" ht="39.75" customHeight="1">
      <c r="A48" s="5">
        <v>38</v>
      </c>
      <c r="B48" s="6"/>
      <c r="C48" s="79"/>
      <c r="D48" s="79"/>
      <c r="E48" s="7"/>
      <c r="F48" s="7"/>
      <c r="G48" s="80"/>
      <c r="H48" s="107">
        <f t="shared" si="41"/>
      </c>
      <c r="I48" s="81"/>
      <c r="J48" s="107">
        <f t="shared" si="42"/>
      </c>
      <c r="K48" s="159"/>
      <c r="L48" s="160"/>
      <c r="M48" s="45"/>
      <c r="N48" s="162"/>
      <c r="O48" s="163"/>
      <c r="P48" s="163"/>
      <c r="Q48" s="163"/>
      <c r="R48" s="164"/>
      <c r="S48" s="121"/>
      <c r="T48" s="9"/>
      <c r="U48" s="9">
        <f aca="true" t="shared" si="86" ref="U48:U79">ROUND(S48*T48,1)</f>
        <v>0</v>
      </c>
      <c r="V48" s="18">
        <f t="shared" si="85"/>
        <v>0</v>
      </c>
      <c r="W48" s="32"/>
      <c r="X48" s="136"/>
      <c r="Y48" s="138"/>
      <c r="Z48" s="27">
        <v>13</v>
      </c>
      <c r="AA48" s="28" t="s">
        <v>81</v>
      </c>
      <c r="AB48" s="104">
        <f>BM$111</f>
        <v>0</v>
      </c>
      <c r="AD48" s="51">
        <f t="shared" si="45"/>
        <v>0</v>
      </c>
      <c r="AE48" s="31">
        <f t="shared" si="46"/>
        <v>0</v>
      </c>
      <c r="AF48" s="31">
        <f t="shared" si="47"/>
        <v>0</v>
      </c>
      <c r="AG48" s="31">
        <f t="shared" si="48"/>
        <v>0</v>
      </c>
      <c r="AH48" s="31">
        <f t="shared" si="49"/>
        <v>0</v>
      </c>
      <c r="AI48" s="31">
        <f t="shared" si="50"/>
        <v>0</v>
      </c>
      <c r="AJ48" s="52">
        <f t="shared" si="51"/>
        <v>0</v>
      </c>
      <c r="AK48" s="51">
        <f t="shared" si="52"/>
        <v>0</v>
      </c>
      <c r="AL48" s="31">
        <f t="shared" si="53"/>
        <v>0</v>
      </c>
      <c r="AM48" s="31">
        <f t="shared" si="54"/>
        <v>0</v>
      </c>
      <c r="AN48" s="31">
        <f t="shared" si="55"/>
        <v>0</v>
      </c>
      <c r="AO48" s="31">
        <f t="shared" si="56"/>
        <v>0</v>
      </c>
      <c r="AP48" s="31">
        <f t="shared" si="57"/>
        <v>0</v>
      </c>
      <c r="AQ48" s="31">
        <f t="shared" si="58"/>
        <v>0</v>
      </c>
      <c r="AR48" s="31">
        <f t="shared" si="59"/>
        <v>0</v>
      </c>
      <c r="AS48" s="31">
        <f t="shared" si="60"/>
        <v>0</v>
      </c>
      <c r="AT48" s="31">
        <f t="shared" si="61"/>
        <v>0</v>
      </c>
      <c r="AU48" s="31">
        <f t="shared" si="62"/>
        <v>0</v>
      </c>
      <c r="AV48" s="31">
        <f t="shared" si="63"/>
        <v>0</v>
      </c>
      <c r="AW48" s="52">
        <f t="shared" si="64"/>
        <v>0</v>
      </c>
      <c r="AX48" s="56">
        <f t="shared" si="65"/>
        <v>0</v>
      </c>
      <c r="AY48" s="56">
        <f t="shared" si="66"/>
        <v>0</v>
      </c>
      <c r="BA48" s="51">
        <f t="shared" si="67"/>
        <v>0</v>
      </c>
      <c r="BB48" s="52">
        <f t="shared" si="68"/>
        <v>0</v>
      </c>
      <c r="BC48" s="51">
        <f t="shared" si="69"/>
        <v>0</v>
      </c>
      <c r="BD48" s="31">
        <f t="shared" si="70"/>
        <v>0</v>
      </c>
      <c r="BE48" s="31">
        <f t="shared" si="71"/>
        <v>0</v>
      </c>
      <c r="BF48" s="31">
        <f t="shared" si="72"/>
        <v>0</v>
      </c>
      <c r="BG48" s="52">
        <f t="shared" si="73"/>
        <v>0</v>
      </c>
      <c r="BH48" s="51">
        <f t="shared" si="74"/>
        <v>0</v>
      </c>
      <c r="BI48" s="52">
        <f t="shared" si="75"/>
        <v>0</v>
      </c>
      <c r="BJ48" s="51">
        <f t="shared" si="76"/>
        <v>0</v>
      </c>
      <c r="BK48" s="52">
        <f t="shared" si="77"/>
        <v>0</v>
      </c>
      <c r="BL48" s="51">
        <f t="shared" si="78"/>
        <v>0</v>
      </c>
      <c r="BM48" s="31">
        <f t="shared" si="79"/>
        <v>0</v>
      </c>
      <c r="BN48" s="52">
        <f t="shared" si="80"/>
        <v>0</v>
      </c>
      <c r="BO48" s="51">
        <f t="shared" si="81"/>
        <v>0</v>
      </c>
      <c r="BP48" s="31">
        <f t="shared" si="82"/>
        <v>0</v>
      </c>
      <c r="BQ48" s="52">
        <f t="shared" si="83"/>
        <v>0</v>
      </c>
      <c r="BR48" s="52">
        <f t="shared" si="84"/>
        <v>0</v>
      </c>
    </row>
    <row r="49" spans="1:70" ht="39.75" customHeight="1">
      <c r="A49" s="5">
        <v>39</v>
      </c>
      <c r="B49" s="6"/>
      <c r="C49" s="79"/>
      <c r="D49" s="79"/>
      <c r="E49" s="7"/>
      <c r="F49" s="7"/>
      <c r="G49" s="80"/>
      <c r="H49" s="107">
        <f t="shared" si="41"/>
      </c>
      <c r="I49" s="81"/>
      <c r="J49" s="107">
        <f t="shared" si="42"/>
      </c>
      <c r="K49" s="159"/>
      <c r="L49" s="160"/>
      <c r="M49" s="45"/>
      <c r="N49" s="162"/>
      <c r="O49" s="163"/>
      <c r="P49" s="163"/>
      <c r="Q49" s="163"/>
      <c r="R49" s="164"/>
      <c r="S49" s="121"/>
      <c r="T49" s="9"/>
      <c r="U49" s="9">
        <f t="shared" si="86"/>
        <v>0</v>
      </c>
      <c r="V49" s="18">
        <f t="shared" si="85"/>
        <v>0</v>
      </c>
      <c r="W49" s="32"/>
      <c r="X49" s="141"/>
      <c r="Y49" s="166"/>
      <c r="Z49" s="27">
        <v>14</v>
      </c>
      <c r="AA49" s="28" t="s">
        <v>82</v>
      </c>
      <c r="AB49" s="104">
        <f>BN$111</f>
        <v>0</v>
      </c>
      <c r="AD49" s="51">
        <f t="shared" si="45"/>
        <v>0</v>
      </c>
      <c r="AE49" s="31">
        <f t="shared" si="46"/>
        <v>0</v>
      </c>
      <c r="AF49" s="31">
        <f t="shared" si="47"/>
        <v>0</v>
      </c>
      <c r="AG49" s="31">
        <f t="shared" si="48"/>
        <v>0</v>
      </c>
      <c r="AH49" s="31">
        <f t="shared" si="49"/>
        <v>0</v>
      </c>
      <c r="AI49" s="31">
        <f t="shared" si="50"/>
        <v>0</v>
      </c>
      <c r="AJ49" s="52">
        <f t="shared" si="51"/>
        <v>0</v>
      </c>
      <c r="AK49" s="51">
        <f t="shared" si="52"/>
        <v>0</v>
      </c>
      <c r="AL49" s="31">
        <f t="shared" si="53"/>
        <v>0</v>
      </c>
      <c r="AM49" s="31">
        <f t="shared" si="54"/>
        <v>0</v>
      </c>
      <c r="AN49" s="31">
        <f t="shared" si="55"/>
        <v>0</v>
      </c>
      <c r="AO49" s="31">
        <f t="shared" si="56"/>
        <v>0</v>
      </c>
      <c r="AP49" s="31">
        <f t="shared" si="57"/>
        <v>0</v>
      </c>
      <c r="AQ49" s="31">
        <f t="shared" si="58"/>
        <v>0</v>
      </c>
      <c r="AR49" s="31">
        <f t="shared" si="59"/>
        <v>0</v>
      </c>
      <c r="AS49" s="31">
        <f t="shared" si="60"/>
        <v>0</v>
      </c>
      <c r="AT49" s="31">
        <f t="shared" si="61"/>
        <v>0</v>
      </c>
      <c r="AU49" s="31">
        <f t="shared" si="62"/>
        <v>0</v>
      </c>
      <c r="AV49" s="31">
        <f t="shared" si="63"/>
        <v>0</v>
      </c>
      <c r="AW49" s="52">
        <f t="shared" si="64"/>
        <v>0</v>
      </c>
      <c r="AX49" s="56">
        <f t="shared" si="65"/>
        <v>0</v>
      </c>
      <c r="AY49" s="56">
        <f t="shared" si="66"/>
        <v>0</v>
      </c>
      <c r="BA49" s="51">
        <f t="shared" si="67"/>
        <v>0</v>
      </c>
      <c r="BB49" s="52">
        <f t="shared" si="68"/>
        <v>0</v>
      </c>
      <c r="BC49" s="51">
        <f t="shared" si="69"/>
        <v>0</v>
      </c>
      <c r="BD49" s="31">
        <f t="shared" si="70"/>
        <v>0</v>
      </c>
      <c r="BE49" s="31">
        <f t="shared" si="71"/>
        <v>0</v>
      </c>
      <c r="BF49" s="31">
        <f t="shared" si="72"/>
        <v>0</v>
      </c>
      <c r="BG49" s="52">
        <f t="shared" si="73"/>
        <v>0</v>
      </c>
      <c r="BH49" s="51">
        <f t="shared" si="74"/>
        <v>0</v>
      </c>
      <c r="BI49" s="52">
        <f t="shared" si="75"/>
        <v>0</v>
      </c>
      <c r="BJ49" s="51">
        <f t="shared" si="76"/>
        <v>0</v>
      </c>
      <c r="BK49" s="52">
        <f t="shared" si="77"/>
        <v>0</v>
      </c>
      <c r="BL49" s="51">
        <f t="shared" si="78"/>
        <v>0</v>
      </c>
      <c r="BM49" s="31">
        <f t="shared" si="79"/>
        <v>0</v>
      </c>
      <c r="BN49" s="52">
        <f t="shared" si="80"/>
        <v>0</v>
      </c>
      <c r="BO49" s="51">
        <f t="shared" si="81"/>
        <v>0</v>
      </c>
      <c r="BP49" s="31">
        <f t="shared" si="82"/>
        <v>0</v>
      </c>
      <c r="BQ49" s="52">
        <f t="shared" si="83"/>
        <v>0</v>
      </c>
      <c r="BR49" s="52">
        <f t="shared" si="84"/>
        <v>0</v>
      </c>
    </row>
    <row r="50" spans="1:70" ht="39.75" customHeight="1">
      <c r="A50" s="5">
        <v>40</v>
      </c>
      <c r="B50" s="6"/>
      <c r="C50" s="79"/>
      <c r="D50" s="79"/>
      <c r="E50" s="7"/>
      <c r="F50" s="7"/>
      <c r="G50" s="80"/>
      <c r="H50" s="107">
        <f t="shared" si="41"/>
      </c>
      <c r="I50" s="81"/>
      <c r="J50" s="107">
        <f t="shared" si="42"/>
      </c>
      <c r="K50" s="159"/>
      <c r="L50" s="160"/>
      <c r="M50" s="45"/>
      <c r="N50" s="162"/>
      <c r="O50" s="163"/>
      <c r="P50" s="163"/>
      <c r="Q50" s="163"/>
      <c r="R50" s="164"/>
      <c r="S50" s="121"/>
      <c r="T50" s="9"/>
      <c r="U50" s="9">
        <f t="shared" si="86"/>
        <v>0</v>
      </c>
      <c r="V50" s="18">
        <f t="shared" si="85"/>
        <v>0</v>
      </c>
      <c r="W50" s="32"/>
      <c r="X50" s="140" t="s">
        <v>83</v>
      </c>
      <c r="Y50" s="165" t="s">
        <v>84</v>
      </c>
      <c r="Z50" s="27">
        <v>15</v>
      </c>
      <c r="AA50" s="28" t="s">
        <v>85</v>
      </c>
      <c r="AB50" s="104">
        <f>BO$111</f>
        <v>0</v>
      </c>
      <c r="AD50" s="51">
        <f t="shared" si="45"/>
        <v>0</v>
      </c>
      <c r="AE50" s="31">
        <f t="shared" si="46"/>
        <v>0</v>
      </c>
      <c r="AF50" s="31">
        <f t="shared" si="47"/>
        <v>0</v>
      </c>
      <c r="AG50" s="31">
        <f t="shared" si="48"/>
        <v>0</v>
      </c>
      <c r="AH50" s="31">
        <f t="shared" si="49"/>
        <v>0</v>
      </c>
      <c r="AI50" s="31">
        <f t="shared" si="50"/>
        <v>0</v>
      </c>
      <c r="AJ50" s="52">
        <f t="shared" si="51"/>
        <v>0</v>
      </c>
      <c r="AK50" s="51">
        <f t="shared" si="52"/>
        <v>0</v>
      </c>
      <c r="AL50" s="31">
        <f t="shared" si="53"/>
        <v>0</v>
      </c>
      <c r="AM50" s="31">
        <f t="shared" si="54"/>
        <v>0</v>
      </c>
      <c r="AN50" s="31">
        <f t="shared" si="55"/>
        <v>0</v>
      </c>
      <c r="AO50" s="31">
        <f t="shared" si="56"/>
        <v>0</v>
      </c>
      <c r="AP50" s="31">
        <f t="shared" si="57"/>
        <v>0</v>
      </c>
      <c r="AQ50" s="31">
        <f t="shared" si="58"/>
        <v>0</v>
      </c>
      <c r="AR50" s="31">
        <f t="shared" si="59"/>
        <v>0</v>
      </c>
      <c r="AS50" s="31">
        <f t="shared" si="60"/>
        <v>0</v>
      </c>
      <c r="AT50" s="31">
        <f t="shared" si="61"/>
        <v>0</v>
      </c>
      <c r="AU50" s="31">
        <f t="shared" si="62"/>
        <v>0</v>
      </c>
      <c r="AV50" s="31">
        <f t="shared" si="63"/>
        <v>0</v>
      </c>
      <c r="AW50" s="52">
        <f t="shared" si="64"/>
        <v>0</v>
      </c>
      <c r="AX50" s="56">
        <f t="shared" si="65"/>
        <v>0</v>
      </c>
      <c r="AY50" s="56">
        <f t="shared" si="66"/>
        <v>0</v>
      </c>
      <c r="BA50" s="51">
        <f t="shared" si="67"/>
        <v>0</v>
      </c>
      <c r="BB50" s="52">
        <f t="shared" si="68"/>
        <v>0</v>
      </c>
      <c r="BC50" s="51">
        <f t="shared" si="69"/>
        <v>0</v>
      </c>
      <c r="BD50" s="31">
        <f t="shared" si="70"/>
        <v>0</v>
      </c>
      <c r="BE50" s="31">
        <f t="shared" si="71"/>
        <v>0</v>
      </c>
      <c r="BF50" s="31">
        <f t="shared" si="72"/>
        <v>0</v>
      </c>
      <c r="BG50" s="52">
        <f t="shared" si="73"/>
        <v>0</v>
      </c>
      <c r="BH50" s="51">
        <f t="shared" si="74"/>
        <v>0</v>
      </c>
      <c r="BI50" s="52">
        <f t="shared" si="75"/>
        <v>0</v>
      </c>
      <c r="BJ50" s="51">
        <f t="shared" si="76"/>
        <v>0</v>
      </c>
      <c r="BK50" s="52">
        <f t="shared" si="77"/>
        <v>0</v>
      </c>
      <c r="BL50" s="51">
        <f t="shared" si="78"/>
        <v>0</v>
      </c>
      <c r="BM50" s="31">
        <f t="shared" si="79"/>
        <v>0</v>
      </c>
      <c r="BN50" s="52">
        <f t="shared" si="80"/>
        <v>0</v>
      </c>
      <c r="BO50" s="51">
        <f t="shared" si="81"/>
        <v>0</v>
      </c>
      <c r="BP50" s="31">
        <f t="shared" si="82"/>
        <v>0</v>
      </c>
      <c r="BQ50" s="52">
        <f t="shared" si="83"/>
        <v>0</v>
      </c>
      <c r="BR50" s="52">
        <f t="shared" si="84"/>
        <v>0</v>
      </c>
    </row>
    <row r="51" spans="1:70" ht="39.75" customHeight="1">
      <c r="A51" s="5">
        <v>41</v>
      </c>
      <c r="B51" s="6"/>
      <c r="C51" s="79"/>
      <c r="D51" s="79"/>
      <c r="E51" s="7"/>
      <c r="F51" s="7"/>
      <c r="G51" s="80"/>
      <c r="H51" s="107">
        <f t="shared" si="41"/>
      </c>
      <c r="I51" s="81"/>
      <c r="J51" s="107">
        <f t="shared" si="42"/>
      </c>
      <c r="K51" s="159"/>
      <c r="L51" s="160"/>
      <c r="M51" s="45"/>
      <c r="N51" s="162"/>
      <c r="O51" s="163"/>
      <c r="P51" s="163"/>
      <c r="Q51" s="163"/>
      <c r="R51" s="164"/>
      <c r="S51" s="121"/>
      <c r="T51" s="9"/>
      <c r="U51" s="9">
        <f t="shared" si="86"/>
        <v>0</v>
      </c>
      <c r="V51" s="18">
        <f t="shared" si="85"/>
        <v>0</v>
      </c>
      <c r="W51" s="32"/>
      <c r="X51" s="136"/>
      <c r="Y51" s="138"/>
      <c r="Z51" s="27">
        <v>16</v>
      </c>
      <c r="AA51" s="28" t="s">
        <v>86</v>
      </c>
      <c r="AB51" s="104">
        <f>BP$111</f>
        <v>5</v>
      </c>
      <c r="AD51" s="51">
        <f t="shared" si="45"/>
        <v>0</v>
      </c>
      <c r="AE51" s="31">
        <f t="shared" si="46"/>
        <v>0</v>
      </c>
      <c r="AF51" s="31">
        <f t="shared" si="47"/>
        <v>0</v>
      </c>
      <c r="AG51" s="31">
        <f t="shared" si="48"/>
        <v>0</v>
      </c>
      <c r="AH51" s="31">
        <f t="shared" si="49"/>
        <v>0</v>
      </c>
      <c r="AI51" s="31">
        <f t="shared" si="50"/>
        <v>0</v>
      </c>
      <c r="AJ51" s="52">
        <f t="shared" si="51"/>
        <v>0</v>
      </c>
      <c r="AK51" s="51">
        <f t="shared" si="52"/>
        <v>0</v>
      </c>
      <c r="AL51" s="31">
        <f t="shared" si="53"/>
        <v>0</v>
      </c>
      <c r="AM51" s="31">
        <f t="shared" si="54"/>
        <v>0</v>
      </c>
      <c r="AN51" s="31">
        <f t="shared" si="55"/>
        <v>0</v>
      </c>
      <c r="AO51" s="31">
        <f t="shared" si="56"/>
        <v>0</v>
      </c>
      <c r="AP51" s="31">
        <f t="shared" si="57"/>
        <v>0</v>
      </c>
      <c r="AQ51" s="31">
        <f t="shared" si="58"/>
        <v>0</v>
      </c>
      <c r="AR51" s="31">
        <f t="shared" si="59"/>
        <v>0</v>
      </c>
      <c r="AS51" s="31">
        <f t="shared" si="60"/>
        <v>0</v>
      </c>
      <c r="AT51" s="31">
        <f t="shared" si="61"/>
        <v>0</v>
      </c>
      <c r="AU51" s="31">
        <f t="shared" si="62"/>
        <v>0</v>
      </c>
      <c r="AV51" s="31">
        <f t="shared" si="63"/>
        <v>0</v>
      </c>
      <c r="AW51" s="52">
        <f t="shared" si="64"/>
        <v>0</v>
      </c>
      <c r="AX51" s="56">
        <f t="shared" si="65"/>
        <v>0</v>
      </c>
      <c r="AY51" s="56">
        <f t="shared" si="66"/>
        <v>0</v>
      </c>
      <c r="BA51" s="51">
        <f t="shared" si="67"/>
        <v>0</v>
      </c>
      <c r="BB51" s="52">
        <f t="shared" si="68"/>
        <v>0</v>
      </c>
      <c r="BC51" s="51">
        <f t="shared" si="69"/>
        <v>0</v>
      </c>
      <c r="BD51" s="31">
        <f t="shared" si="70"/>
        <v>0</v>
      </c>
      <c r="BE51" s="31">
        <f t="shared" si="71"/>
        <v>0</v>
      </c>
      <c r="BF51" s="31">
        <f t="shared" si="72"/>
        <v>0</v>
      </c>
      <c r="BG51" s="52">
        <f t="shared" si="73"/>
        <v>0</v>
      </c>
      <c r="BH51" s="51">
        <f t="shared" si="74"/>
        <v>0</v>
      </c>
      <c r="BI51" s="52">
        <f t="shared" si="75"/>
        <v>0</v>
      </c>
      <c r="BJ51" s="51">
        <f t="shared" si="76"/>
        <v>0</v>
      </c>
      <c r="BK51" s="52">
        <f t="shared" si="77"/>
        <v>0</v>
      </c>
      <c r="BL51" s="51">
        <f t="shared" si="78"/>
        <v>0</v>
      </c>
      <c r="BM51" s="31">
        <f t="shared" si="79"/>
        <v>0</v>
      </c>
      <c r="BN51" s="52">
        <f t="shared" si="80"/>
        <v>0</v>
      </c>
      <c r="BO51" s="51">
        <f t="shared" si="81"/>
        <v>0</v>
      </c>
      <c r="BP51" s="31">
        <f t="shared" si="82"/>
        <v>0</v>
      </c>
      <c r="BQ51" s="52">
        <f t="shared" si="83"/>
        <v>0</v>
      </c>
      <c r="BR51" s="52">
        <f t="shared" si="84"/>
        <v>0</v>
      </c>
    </row>
    <row r="52" spans="1:70" ht="39.75" customHeight="1">
      <c r="A52" s="5">
        <v>42</v>
      </c>
      <c r="B52" s="6"/>
      <c r="C52" s="79"/>
      <c r="D52" s="79"/>
      <c r="E52" s="7"/>
      <c r="F52" s="7"/>
      <c r="G52" s="80"/>
      <c r="H52" s="107">
        <f t="shared" si="41"/>
      </c>
      <c r="I52" s="81"/>
      <c r="J52" s="107">
        <f t="shared" si="42"/>
      </c>
      <c r="K52" s="159"/>
      <c r="L52" s="160"/>
      <c r="M52" s="45"/>
      <c r="N52" s="162"/>
      <c r="O52" s="163"/>
      <c r="P52" s="163"/>
      <c r="Q52" s="163"/>
      <c r="R52" s="164"/>
      <c r="S52" s="121"/>
      <c r="T52" s="9"/>
      <c r="U52" s="9">
        <f t="shared" si="86"/>
        <v>0</v>
      </c>
      <c r="V52" s="18">
        <f t="shared" si="85"/>
        <v>0</v>
      </c>
      <c r="W52" s="32"/>
      <c r="X52" s="136"/>
      <c r="Y52" s="138"/>
      <c r="Z52" s="27">
        <v>17</v>
      </c>
      <c r="AA52" s="28" t="s">
        <v>87</v>
      </c>
      <c r="AB52" s="104">
        <f>BQ$111</f>
        <v>0</v>
      </c>
      <c r="AD52" s="51">
        <f t="shared" si="45"/>
        <v>0</v>
      </c>
      <c r="AE52" s="31">
        <f t="shared" si="46"/>
        <v>0</v>
      </c>
      <c r="AF52" s="31">
        <f t="shared" si="47"/>
        <v>0</v>
      </c>
      <c r="AG52" s="31">
        <f t="shared" si="48"/>
        <v>0</v>
      </c>
      <c r="AH52" s="31">
        <f t="shared" si="49"/>
        <v>0</v>
      </c>
      <c r="AI52" s="31">
        <f t="shared" si="50"/>
        <v>0</v>
      </c>
      <c r="AJ52" s="52">
        <f t="shared" si="51"/>
        <v>0</v>
      </c>
      <c r="AK52" s="51">
        <f t="shared" si="52"/>
        <v>0</v>
      </c>
      <c r="AL52" s="31">
        <f t="shared" si="53"/>
        <v>0</v>
      </c>
      <c r="AM52" s="31">
        <f t="shared" si="54"/>
        <v>0</v>
      </c>
      <c r="AN52" s="31">
        <f t="shared" si="55"/>
        <v>0</v>
      </c>
      <c r="AO52" s="31">
        <f t="shared" si="56"/>
        <v>0</v>
      </c>
      <c r="AP52" s="31">
        <f t="shared" si="57"/>
        <v>0</v>
      </c>
      <c r="AQ52" s="31">
        <f t="shared" si="58"/>
        <v>0</v>
      </c>
      <c r="AR52" s="31">
        <f t="shared" si="59"/>
        <v>0</v>
      </c>
      <c r="AS52" s="31">
        <f t="shared" si="60"/>
        <v>0</v>
      </c>
      <c r="AT52" s="31">
        <f t="shared" si="61"/>
        <v>0</v>
      </c>
      <c r="AU52" s="31">
        <f t="shared" si="62"/>
        <v>0</v>
      </c>
      <c r="AV52" s="31">
        <f t="shared" si="63"/>
        <v>0</v>
      </c>
      <c r="AW52" s="52">
        <f t="shared" si="64"/>
        <v>0</v>
      </c>
      <c r="AX52" s="56">
        <f t="shared" si="65"/>
        <v>0</v>
      </c>
      <c r="AY52" s="56">
        <f t="shared" si="66"/>
        <v>0</v>
      </c>
      <c r="BA52" s="51">
        <f t="shared" si="67"/>
        <v>0</v>
      </c>
      <c r="BB52" s="52">
        <f t="shared" si="68"/>
        <v>0</v>
      </c>
      <c r="BC52" s="51">
        <f t="shared" si="69"/>
        <v>0</v>
      </c>
      <c r="BD52" s="31">
        <f t="shared" si="70"/>
        <v>0</v>
      </c>
      <c r="BE52" s="31">
        <f t="shared" si="71"/>
        <v>0</v>
      </c>
      <c r="BF52" s="31">
        <f t="shared" si="72"/>
        <v>0</v>
      </c>
      <c r="BG52" s="52">
        <f t="shared" si="73"/>
        <v>0</v>
      </c>
      <c r="BH52" s="51">
        <f t="shared" si="74"/>
        <v>0</v>
      </c>
      <c r="BI52" s="52">
        <f t="shared" si="75"/>
        <v>0</v>
      </c>
      <c r="BJ52" s="51">
        <f t="shared" si="76"/>
        <v>0</v>
      </c>
      <c r="BK52" s="52">
        <f t="shared" si="77"/>
        <v>0</v>
      </c>
      <c r="BL52" s="51">
        <f t="shared" si="78"/>
        <v>0</v>
      </c>
      <c r="BM52" s="31">
        <f t="shared" si="79"/>
        <v>0</v>
      </c>
      <c r="BN52" s="52">
        <f t="shared" si="80"/>
        <v>0</v>
      </c>
      <c r="BO52" s="51">
        <f t="shared" si="81"/>
        <v>0</v>
      </c>
      <c r="BP52" s="31">
        <f t="shared" si="82"/>
        <v>0</v>
      </c>
      <c r="BQ52" s="52">
        <f t="shared" si="83"/>
        <v>0</v>
      </c>
      <c r="BR52" s="52">
        <f t="shared" si="84"/>
        <v>0</v>
      </c>
    </row>
    <row r="53" spans="1:70" ht="39.75" customHeight="1" thickBot="1">
      <c r="A53" s="5">
        <v>43</v>
      </c>
      <c r="B53" s="6"/>
      <c r="C53" s="79"/>
      <c r="D53" s="79"/>
      <c r="E53" s="7"/>
      <c r="F53" s="7"/>
      <c r="G53" s="80"/>
      <c r="H53" s="107">
        <f t="shared" si="41"/>
      </c>
      <c r="I53" s="81"/>
      <c r="J53" s="107">
        <f t="shared" si="42"/>
      </c>
      <c r="K53" s="159"/>
      <c r="L53" s="160"/>
      <c r="M53" s="45"/>
      <c r="N53" s="162"/>
      <c r="O53" s="163"/>
      <c r="P53" s="163"/>
      <c r="Q53" s="163"/>
      <c r="R53" s="164"/>
      <c r="S53" s="121"/>
      <c r="T53" s="9"/>
      <c r="U53" s="9">
        <f t="shared" si="86"/>
        <v>0</v>
      </c>
      <c r="V53" s="18">
        <f t="shared" si="85"/>
        <v>0</v>
      </c>
      <c r="W53" s="32"/>
      <c r="X53" s="137"/>
      <c r="Y53" s="173"/>
      <c r="Z53" s="29">
        <v>18</v>
      </c>
      <c r="AA53" s="30" t="s">
        <v>88</v>
      </c>
      <c r="AB53" s="104">
        <f>BR$111</f>
        <v>3</v>
      </c>
      <c r="AD53" s="51">
        <f t="shared" si="45"/>
        <v>0</v>
      </c>
      <c r="AE53" s="31">
        <f t="shared" si="46"/>
        <v>0</v>
      </c>
      <c r="AF53" s="31">
        <f t="shared" si="47"/>
        <v>0</v>
      </c>
      <c r="AG53" s="31">
        <f t="shared" si="48"/>
        <v>0</v>
      </c>
      <c r="AH53" s="31">
        <f t="shared" si="49"/>
        <v>0</v>
      </c>
      <c r="AI53" s="31">
        <f t="shared" si="50"/>
        <v>0</v>
      </c>
      <c r="AJ53" s="52">
        <f t="shared" si="51"/>
        <v>0</v>
      </c>
      <c r="AK53" s="51">
        <f t="shared" si="52"/>
        <v>0</v>
      </c>
      <c r="AL53" s="31">
        <f t="shared" si="53"/>
        <v>0</v>
      </c>
      <c r="AM53" s="31">
        <f t="shared" si="54"/>
        <v>0</v>
      </c>
      <c r="AN53" s="31">
        <f t="shared" si="55"/>
        <v>0</v>
      </c>
      <c r="AO53" s="31">
        <f t="shared" si="56"/>
        <v>0</v>
      </c>
      <c r="AP53" s="31">
        <f t="shared" si="57"/>
        <v>0</v>
      </c>
      <c r="AQ53" s="31">
        <f t="shared" si="58"/>
        <v>0</v>
      </c>
      <c r="AR53" s="31">
        <f t="shared" si="59"/>
        <v>0</v>
      </c>
      <c r="AS53" s="31">
        <f t="shared" si="60"/>
        <v>0</v>
      </c>
      <c r="AT53" s="31">
        <f t="shared" si="61"/>
        <v>0</v>
      </c>
      <c r="AU53" s="31">
        <f t="shared" si="62"/>
        <v>0</v>
      </c>
      <c r="AV53" s="31">
        <f t="shared" si="63"/>
        <v>0</v>
      </c>
      <c r="AW53" s="52">
        <f t="shared" si="64"/>
        <v>0</v>
      </c>
      <c r="AX53" s="56">
        <f t="shared" si="65"/>
        <v>0</v>
      </c>
      <c r="AY53" s="56">
        <f t="shared" si="66"/>
        <v>0</v>
      </c>
      <c r="BA53" s="51">
        <f t="shared" si="67"/>
        <v>0</v>
      </c>
      <c r="BB53" s="52">
        <f t="shared" si="68"/>
        <v>0</v>
      </c>
      <c r="BC53" s="51">
        <f t="shared" si="69"/>
        <v>0</v>
      </c>
      <c r="BD53" s="31">
        <f t="shared" si="70"/>
        <v>0</v>
      </c>
      <c r="BE53" s="31">
        <f t="shared" si="71"/>
        <v>0</v>
      </c>
      <c r="BF53" s="31">
        <f t="shared" si="72"/>
        <v>0</v>
      </c>
      <c r="BG53" s="52">
        <f t="shared" si="73"/>
        <v>0</v>
      </c>
      <c r="BH53" s="51">
        <f t="shared" si="74"/>
        <v>0</v>
      </c>
      <c r="BI53" s="52">
        <f t="shared" si="75"/>
        <v>0</v>
      </c>
      <c r="BJ53" s="51">
        <f t="shared" si="76"/>
        <v>0</v>
      </c>
      <c r="BK53" s="52">
        <f t="shared" si="77"/>
        <v>0</v>
      </c>
      <c r="BL53" s="51">
        <f t="shared" si="78"/>
        <v>0</v>
      </c>
      <c r="BM53" s="31">
        <f t="shared" si="79"/>
        <v>0</v>
      </c>
      <c r="BN53" s="52">
        <f t="shared" si="80"/>
        <v>0</v>
      </c>
      <c r="BO53" s="51">
        <f t="shared" si="81"/>
        <v>0</v>
      </c>
      <c r="BP53" s="31">
        <f t="shared" si="82"/>
        <v>0</v>
      </c>
      <c r="BQ53" s="52">
        <f t="shared" si="83"/>
        <v>0</v>
      </c>
      <c r="BR53" s="52">
        <f t="shared" si="84"/>
        <v>0</v>
      </c>
    </row>
    <row r="54" spans="1:70" ht="39.75" customHeight="1" thickBot="1">
      <c r="A54" s="5">
        <v>44</v>
      </c>
      <c r="B54" s="6"/>
      <c r="C54" s="79"/>
      <c r="D54" s="79"/>
      <c r="E54" s="7"/>
      <c r="F54" s="7"/>
      <c r="G54" s="80"/>
      <c r="H54" s="107">
        <f t="shared" si="41"/>
      </c>
      <c r="I54" s="81"/>
      <c r="J54" s="107">
        <f t="shared" si="42"/>
      </c>
      <c r="K54" s="159"/>
      <c r="L54" s="160"/>
      <c r="M54" s="45"/>
      <c r="N54" s="162"/>
      <c r="O54" s="163"/>
      <c r="P54" s="163"/>
      <c r="Q54" s="163"/>
      <c r="R54" s="164"/>
      <c r="S54" s="121"/>
      <c r="T54" s="9"/>
      <c r="U54" s="9">
        <f t="shared" si="86"/>
        <v>0</v>
      </c>
      <c r="V54" s="18">
        <f t="shared" si="85"/>
        <v>0</v>
      </c>
      <c r="W54" s="33"/>
      <c r="X54" s="150" t="s">
        <v>187</v>
      </c>
      <c r="Y54" s="150"/>
      <c r="Z54" s="150"/>
      <c r="AA54" s="150"/>
      <c r="AB54" s="101">
        <f>BS111</f>
        <v>51</v>
      </c>
      <c r="AD54" s="51">
        <f t="shared" si="45"/>
        <v>0</v>
      </c>
      <c r="AE54" s="31">
        <f t="shared" si="46"/>
        <v>0</v>
      </c>
      <c r="AF54" s="31">
        <f t="shared" si="47"/>
        <v>0</v>
      </c>
      <c r="AG54" s="31">
        <f t="shared" si="48"/>
        <v>0</v>
      </c>
      <c r="AH54" s="31">
        <f t="shared" si="49"/>
        <v>0</v>
      </c>
      <c r="AI54" s="31">
        <f t="shared" si="50"/>
        <v>0</v>
      </c>
      <c r="AJ54" s="52">
        <f t="shared" si="51"/>
        <v>0</v>
      </c>
      <c r="AK54" s="51">
        <f t="shared" si="52"/>
        <v>0</v>
      </c>
      <c r="AL54" s="31">
        <f t="shared" si="53"/>
        <v>0</v>
      </c>
      <c r="AM54" s="31">
        <f t="shared" si="54"/>
        <v>0</v>
      </c>
      <c r="AN54" s="31">
        <f t="shared" si="55"/>
        <v>0</v>
      </c>
      <c r="AO54" s="31">
        <f t="shared" si="56"/>
        <v>0</v>
      </c>
      <c r="AP54" s="31">
        <f t="shared" si="57"/>
        <v>0</v>
      </c>
      <c r="AQ54" s="31">
        <f t="shared" si="58"/>
        <v>0</v>
      </c>
      <c r="AR54" s="31">
        <f t="shared" si="59"/>
        <v>0</v>
      </c>
      <c r="AS54" s="31">
        <f t="shared" si="60"/>
        <v>0</v>
      </c>
      <c r="AT54" s="31">
        <f t="shared" si="61"/>
        <v>0</v>
      </c>
      <c r="AU54" s="31">
        <f t="shared" si="62"/>
        <v>0</v>
      </c>
      <c r="AV54" s="31">
        <f t="shared" si="63"/>
        <v>0</v>
      </c>
      <c r="AW54" s="52">
        <f t="shared" si="64"/>
        <v>0</v>
      </c>
      <c r="AX54" s="56">
        <f t="shared" si="65"/>
        <v>0</v>
      </c>
      <c r="AY54" s="56">
        <f t="shared" si="66"/>
        <v>0</v>
      </c>
      <c r="BA54" s="51">
        <f t="shared" si="67"/>
        <v>0</v>
      </c>
      <c r="BB54" s="52">
        <f t="shared" si="68"/>
        <v>0</v>
      </c>
      <c r="BC54" s="51">
        <f t="shared" si="69"/>
        <v>0</v>
      </c>
      <c r="BD54" s="31">
        <f t="shared" si="70"/>
        <v>0</v>
      </c>
      <c r="BE54" s="31">
        <f t="shared" si="71"/>
        <v>0</v>
      </c>
      <c r="BF54" s="31">
        <f t="shared" si="72"/>
        <v>0</v>
      </c>
      <c r="BG54" s="52">
        <f t="shared" si="73"/>
        <v>0</v>
      </c>
      <c r="BH54" s="51">
        <f t="shared" si="74"/>
        <v>0</v>
      </c>
      <c r="BI54" s="52">
        <f t="shared" si="75"/>
        <v>0</v>
      </c>
      <c r="BJ54" s="51">
        <f t="shared" si="76"/>
        <v>0</v>
      </c>
      <c r="BK54" s="52">
        <f t="shared" si="77"/>
        <v>0</v>
      </c>
      <c r="BL54" s="51">
        <f t="shared" si="78"/>
        <v>0</v>
      </c>
      <c r="BM54" s="31">
        <f t="shared" si="79"/>
        <v>0</v>
      </c>
      <c r="BN54" s="52">
        <f t="shared" si="80"/>
        <v>0</v>
      </c>
      <c r="BO54" s="51">
        <f t="shared" si="81"/>
        <v>0</v>
      </c>
      <c r="BP54" s="31">
        <f t="shared" si="82"/>
        <v>0</v>
      </c>
      <c r="BQ54" s="52">
        <f t="shared" si="83"/>
        <v>0</v>
      </c>
      <c r="BR54" s="52">
        <f t="shared" si="84"/>
        <v>0</v>
      </c>
    </row>
    <row r="55" spans="1:70" ht="39.75" customHeight="1">
      <c r="A55" s="5">
        <v>45</v>
      </c>
      <c r="B55" s="6"/>
      <c r="C55" s="79"/>
      <c r="D55" s="79"/>
      <c r="E55" s="7"/>
      <c r="F55" s="7"/>
      <c r="G55" s="80"/>
      <c r="H55" s="107">
        <f t="shared" si="41"/>
      </c>
      <c r="I55" s="81"/>
      <c r="J55" s="107">
        <f t="shared" si="42"/>
      </c>
      <c r="K55" s="159"/>
      <c r="L55" s="160"/>
      <c r="M55" s="45"/>
      <c r="N55" s="162"/>
      <c r="O55" s="163"/>
      <c r="P55" s="163"/>
      <c r="Q55" s="163"/>
      <c r="R55" s="164"/>
      <c r="S55" s="121"/>
      <c r="T55" s="9"/>
      <c r="U55" s="9">
        <f t="shared" si="86"/>
        <v>0</v>
      </c>
      <c r="V55" s="18">
        <f t="shared" si="85"/>
        <v>0</v>
      </c>
      <c r="W55" s="33"/>
      <c r="AD55" s="51">
        <f t="shared" si="45"/>
        <v>0</v>
      </c>
      <c r="AE55" s="31">
        <f t="shared" si="46"/>
        <v>0</v>
      </c>
      <c r="AF55" s="31">
        <f t="shared" si="47"/>
        <v>0</v>
      </c>
      <c r="AG55" s="31">
        <f t="shared" si="48"/>
        <v>0</v>
      </c>
      <c r="AH55" s="31">
        <f t="shared" si="49"/>
        <v>0</v>
      </c>
      <c r="AI55" s="31">
        <f t="shared" si="50"/>
        <v>0</v>
      </c>
      <c r="AJ55" s="52">
        <f t="shared" si="51"/>
        <v>0</v>
      </c>
      <c r="AK55" s="51">
        <f t="shared" si="52"/>
        <v>0</v>
      </c>
      <c r="AL55" s="31">
        <f t="shared" si="53"/>
        <v>0</v>
      </c>
      <c r="AM55" s="31">
        <f t="shared" si="54"/>
        <v>0</v>
      </c>
      <c r="AN55" s="31">
        <f t="shared" si="55"/>
        <v>0</v>
      </c>
      <c r="AO55" s="31">
        <f t="shared" si="56"/>
        <v>0</v>
      </c>
      <c r="AP55" s="31">
        <f t="shared" si="57"/>
        <v>0</v>
      </c>
      <c r="AQ55" s="31">
        <f t="shared" si="58"/>
        <v>0</v>
      </c>
      <c r="AR55" s="31">
        <f t="shared" si="59"/>
        <v>0</v>
      </c>
      <c r="AS55" s="31">
        <f t="shared" si="60"/>
        <v>0</v>
      </c>
      <c r="AT55" s="31">
        <f t="shared" si="61"/>
        <v>0</v>
      </c>
      <c r="AU55" s="31">
        <f t="shared" si="62"/>
        <v>0</v>
      </c>
      <c r="AV55" s="31">
        <f t="shared" si="63"/>
        <v>0</v>
      </c>
      <c r="AW55" s="52">
        <f t="shared" si="64"/>
        <v>0</v>
      </c>
      <c r="AX55" s="56">
        <f t="shared" si="65"/>
        <v>0</v>
      </c>
      <c r="AY55" s="56">
        <f t="shared" si="66"/>
        <v>0</v>
      </c>
      <c r="BA55" s="51">
        <f t="shared" si="67"/>
        <v>0</v>
      </c>
      <c r="BB55" s="52">
        <f t="shared" si="68"/>
        <v>0</v>
      </c>
      <c r="BC55" s="51">
        <f t="shared" si="69"/>
        <v>0</v>
      </c>
      <c r="BD55" s="31">
        <f t="shared" si="70"/>
        <v>0</v>
      </c>
      <c r="BE55" s="31">
        <f t="shared" si="71"/>
        <v>0</v>
      </c>
      <c r="BF55" s="31">
        <f t="shared" si="72"/>
        <v>0</v>
      </c>
      <c r="BG55" s="52">
        <f t="shared" si="73"/>
        <v>0</v>
      </c>
      <c r="BH55" s="51">
        <f t="shared" si="74"/>
        <v>0</v>
      </c>
      <c r="BI55" s="52">
        <f t="shared" si="75"/>
        <v>0</v>
      </c>
      <c r="BJ55" s="51">
        <f t="shared" si="76"/>
        <v>0</v>
      </c>
      <c r="BK55" s="52">
        <f t="shared" si="77"/>
        <v>0</v>
      </c>
      <c r="BL55" s="51">
        <f t="shared" si="78"/>
        <v>0</v>
      </c>
      <c r="BM55" s="31">
        <f t="shared" si="79"/>
        <v>0</v>
      </c>
      <c r="BN55" s="52">
        <f t="shared" si="80"/>
        <v>0</v>
      </c>
      <c r="BO55" s="51">
        <f t="shared" si="81"/>
        <v>0</v>
      </c>
      <c r="BP55" s="31">
        <f t="shared" si="82"/>
        <v>0</v>
      </c>
      <c r="BQ55" s="52">
        <f t="shared" si="83"/>
        <v>0</v>
      </c>
      <c r="BR55" s="52">
        <f t="shared" si="84"/>
        <v>0</v>
      </c>
    </row>
    <row r="56" spans="1:70" ht="39.75" customHeight="1">
      <c r="A56" s="5">
        <v>46</v>
      </c>
      <c r="B56" s="6"/>
      <c r="C56" s="79"/>
      <c r="D56" s="79"/>
      <c r="E56" s="7"/>
      <c r="F56" s="7"/>
      <c r="G56" s="80"/>
      <c r="H56" s="107">
        <f t="shared" si="41"/>
      </c>
      <c r="I56" s="81"/>
      <c r="J56" s="107">
        <f t="shared" si="42"/>
      </c>
      <c r="K56" s="159"/>
      <c r="L56" s="160"/>
      <c r="M56" s="45"/>
      <c r="N56" s="162"/>
      <c r="O56" s="163"/>
      <c r="P56" s="163"/>
      <c r="Q56" s="163"/>
      <c r="R56" s="164"/>
      <c r="S56" s="121"/>
      <c r="T56" s="9"/>
      <c r="U56" s="9">
        <f t="shared" si="86"/>
        <v>0</v>
      </c>
      <c r="V56" s="18">
        <f t="shared" si="85"/>
        <v>0</v>
      </c>
      <c r="W56" s="33"/>
      <c r="AD56" s="51">
        <f t="shared" si="45"/>
        <v>0</v>
      </c>
      <c r="AE56" s="31">
        <f t="shared" si="46"/>
        <v>0</v>
      </c>
      <c r="AF56" s="31">
        <f t="shared" si="47"/>
        <v>0</v>
      </c>
      <c r="AG56" s="31">
        <f t="shared" si="48"/>
        <v>0</v>
      </c>
      <c r="AH56" s="31">
        <f t="shared" si="49"/>
        <v>0</v>
      </c>
      <c r="AI56" s="31">
        <f t="shared" si="50"/>
        <v>0</v>
      </c>
      <c r="AJ56" s="52">
        <f t="shared" si="51"/>
        <v>0</v>
      </c>
      <c r="AK56" s="51">
        <f t="shared" si="52"/>
        <v>0</v>
      </c>
      <c r="AL56" s="31">
        <f t="shared" si="53"/>
        <v>0</v>
      </c>
      <c r="AM56" s="31">
        <f t="shared" si="54"/>
        <v>0</v>
      </c>
      <c r="AN56" s="31">
        <f t="shared" si="55"/>
        <v>0</v>
      </c>
      <c r="AO56" s="31">
        <f t="shared" si="56"/>
        <v>0</v>
      </c>
      <c r="AP56" s="31">
        <f t="shared" si="57"/>
        <v>0</v>
      </c>
      <c r="AQ56" s="31">
        <f t="shared" si="58"/>
        <v>0</v>
      </c>
      <c r="AR56" s="31">
        <f t="shared" si="59"/>
        <v>0</v>
      </c>
      <c r="AS56" s="31">
        <f t="shared" si="60"/>
        <v>0</v>
      </c>
      <c r="AT56" s="31">
        <f t="shared" si="61"/>
        <v>0</v>
      </c>
      <c r="AU56" s="31">
        <f t="shared" si="62"/>
        <v>0</v>
      </c>
      <c r="AV56" s="31">
        <f t="shared" si="63"/>
        <v>0</v>
      </c>
      <c r="AW56" s="52">
        <f t="shared" si="64"/>
        <v>0</v>
      </c>
      <c r="AX56" s="56">
        <f t="shared" si="65"/>
        <v>0</v>
      </c>
      <c r="AY56" s="56">
        <f t="shared" si="66"/>
        <v>0</v>
      </c>
      <c r="BA56" s="51">
        <f t="shared" si="67"/>
        <v>0</v>
      </c>
      <c r="BB56" s="52">
        <f t="shared" si="68"/>
        <v>0</v>
      </c>
      <c r="BC56" s="51">
        <f t="shared" si="69"/>
        <v>0</v>
      </c>
      <c r="BD56" s="31">
        <f t="shared" si="70"/>
        <v>0</v>
      </c>
      <c r="BE56" s="31">
        <f t="shared" si="71"/>
        <v>0</v>
      </c>
      <c r="BF56" s="31">
        <f t="shared" si="72"/>
        <v>0</v>
      </c>
      <c r="BG56" s="52">
        <f t="shared" si="73"/>
        <v>0</v>
      </c>
      <c r="BH56" s="51">
        <f t="shared" si="74"/>
        <v>0</v>
      </c>
      <c r="BI56" s="52">
        <f t="shared" si="75"/>
        <v>0</v>
      </c>
      <c r="BJ56" s="51">
        <f t="shared" si="76"/>
        <v>0</v>
      </c>
      <c r="BK56" s="52">
        <f t="shared" si="77"/>
        <v>0</v>
      </c>
      <c r="BL56" s="51">
        <f t="shared" si="78"/>
        <v>0</v>
      </c>
      <c r="BM56" s="31">
        <f t="shared" si="79"/>
        <v>0</v>
      </c>
      <c r="BN56" s="52">
        <f t="shared" si="80"/>
        <v>0</v>
      </c>
      <c r="BO56" s="51">
        <f t="shared" si="81"/>
        <v>0</v>
      </c>
      <c r="BP56" s="31">
        <f t="shared" si="82"/>
        <v>0</v>
      </c>
      <c r="BQ56" s="52">
        <f t="shared" si="83"/>
        <v>0</v>
      </c>
      <c r="BR56" s="52">
        <f t="shared" si="84"/>
        <v>0</v>
      </c>
    </row>
    <row r="57" spans="1:70" ht="39.75" customHeight="1">
      <c r="A57" s="5">
        <v>47</v>
      </c>
      <c r="B57" s="6"/>
      <c r="C57" s="79"/>
      <c r="D57" s="79"/>
      <c r="E57" s="7"/>
      <c r="F57" s="7"/>
      <c r="G57" s="80"/>
      <c r="H57" s="107">
        <f t="shared" si="41"/>
      </c>
      <c r="I57" s="81"/>
      <c r="J57" s="107">
        <f t="shared" si="42"/>
      </c>
      <c r="K57" s="159"/>
      <c r="L57" s="160"/>
      <c r="M57" s="45"/>
      <c r="N57" s="162"/>
      <c r="O57" s="163"/>
      <c r="P57" s="163"/>
      <c r="Q57" s="163"/>
      <c r="R57" s="164"/>
      <c r="S57" s="121"/>
      <c r="T57" s="9"/>
      <c r="U57" s="9">
        <f t="shared" si="86"/>
        <v>0</v>
      </c>
      <c r="V57" s="18">
        <f t="shared" si="85"/>
        <v>0</v>
      </c>
      <c r="W57" s="33"/>
      <c r="AD57" s="51">
        <f t="shared" si="45"/>
        <v>0</v>
      </c>
      <c r="AE57" s="31">
        <f t="shared" si="46"/>
        <v>0</v>
      </c>
      <c r="AF57" s="31">
        <f t="shared" si="47"/>
        <v>0</v>
      </c>
      <c r="AG57" s="31">
        <f t="shared" si="48"/>
        <v>0</v>
      </c>
      <c r="AH57" s="31">
        <f t="shared" si="49"/>
        <v>0</v>
      </c>
      <c r="AI57" s="31">
        <f t="shared" si="50"/>
        <v>0</v>
      </c>
      <c r="AJ57" s="52">
        <f t="shared" si="51"/>
        <v>0</v>
      </c>
      <c r="AK57" s="51">
        <f t="shared" si="52"/>
        <v>0</v>
      </c>
      <c r="AL57" s="31">
        <f t="shared" si="53"/>
        <v>0</v>
      </c>
      <c r="AM57" s="31">
        <f t="shared" si="54"/>
        <v>0</v>
      </c>
      <c r="AN57" s="31">
        <f t="shared" si="55"/>
        <v>0</v>
      </c>
      <c r="AO57" s="31">
        <f t="shared" si="56"/>
        <v>0</v>
      </c>
      <c r="AP57" s="31">
        <f t="shared" si="57"/>
        <v>0</v>
      </c>
      <c r="AQ57" s="31">
        <f t="shared" si="58"/>
        <v>0</v>
      </c>
      <c r="AR57" s="31">
        <f t="shared" si="59"/>
        <v>0</v>
      </c>
      <c r="AS57" s="31">
        <f t="shared" si="60"/>
        <v>0</v>
      </c>
      <c r="AT57" s="31">
        <f t="shared" si="61"/>
        <v>0</v>
      </c>
      <c r="AU57" s="31">
        <f t="shared" si="62"/>
        <v>0</v>
      </c>
      <c r="AV57" s="31">
        <f t="shared" si="63"/>
        <v>0</v>
      </c>
      <c r="AW57" s="52">
        <f t="shared" si="64"/>
        <v>0</v>
      </c>
      <c r="AX57" s="56">
        <f t="shared" si="65"/>
        <v>0</v>
      </c>
      <c r="AY57" s="56">
        <f t="shared" si="66"/>
        <v>0</v>
      </c>
      <c r="BA57" s="51">
        <f t="shared" si="67"/>
        <v>0</v>
      </c>
      <c r="BB57" s="52">
        <f t="shared" si="68"/>
        <v>0</v>
      </c>
      <c r="BC57" s="51">
        <f t="shared" si="69"/>
        <v>0</v>
      </c>
      <c r="BD57" s="31">
        <f t="shared" si="70"/>
        <v>0</v>
      </c>
      <c r="BE57" s="31">
        <f t="shared" si="71"/>
        <v>0</v>
      </c>
      <c r="BF57" s="31">
        <f t="shared" si="72"/>
        <v>0</v>
      </c>
      <c r="BG57" s="52">
        <f t="shared" si="73"/>
        <v>0</v>
      </c>
      <c r="BH57" s="51">
        <f t="shared" si="74"/>
        <v>0</v>
      </c>
      <c r="BI57" s="52">
        <f t="shared" si="75"/>
        <v>0</v>
      </c>
      <c r="BJ57" s="51">
        <f t="shared" si="76"/>
        <v>0</v>
      </c>
      <c r="BK57" s="52">
        <f t="shared" si="77"/>
        <v>0</v>
      </c>
      <c r="BL57" s="51">
        <f t="shared" si="78"/>
        <v>0</v>
      </c>
      <c r="BM57" s="31">
        <f t="shared" si="79"/>
        <v>0</v>
      </c>
      <c r="BN57" s="52">
        <f t="shared" si="80"/>
        <v>0</v>
      </c>
      <c r="BO57" s="51">
        <f t="shared" si="81"/>
        <v>0</v>
      </c>
      <c r="BP57" s="31">
        <f t="shared" si="82"/>
        <v>0</v>
      </c>
      <c r="BQ57" s="52">
        <f t="shared" si="83"/>
        <v>0</v>
      </c>
      <c r="BR57" s="52">
        <f t="shared" si="84"/>
        <v>0</v>
      </c>
    </row>
    <row r="58" spans="1:70" ht="39.75" customHeight="1">
      <c r="A58" s="5">
        <v>48</v>
      </c>
      <c r="B58" s="6"/>
      <c r="C58" s="79"/>
      <c r="D58" s="79"/>
      <c r="E58" s="7"/>
      <c r="F58" s="7"/>
      <c r="G58" s="80"/>
      <c r="H58" s="107">
        <f t="shared" si="41"/>
      </c>
      <c r="I58" s="81"/>
      <c r="J58" s="107">
        <f t="shared" si="42"/>
      </c>
      <c r="K58" s="159"/>
      <c r="L58" s="160"/>
      <c r="M58" s="45"/>
      <c r="N58" s="162"/>
      <c r="O58" s="163"/>
      <c r="P58" s="163"/>
      <c r="Q58" s="163"/>
      <c r="R58" s="164"/>
      <c r="S58" s="121"/>
      <c r="T58" s="9"/>
      <c r="U58" s="9">
        <f t="shared" si="86"/>
        <v>0</v>
      </c>
      <c r="V58" s="18">
        <f t="shared" si="85"/>
        <v>0</v>
      </c>
      <c r="W58" s="33"/>
      <c r="AD58" s="51">
        <f t="shared" si="45"/>
        <v>0</v>
      </c>
      <c r="AE58" s="31">
        <f t="shared" si="46"/>
        <v>0</v>
      </c>
      <c r="AF58" s="31">
        <f t="shared" si="47"/>
        <v>0</v>
      </c>
      <c r="AG58" s="31">
        <f t="shared" si="48"/>
        <v>0</v>
      </c>
      <c r="AH58" s="31">
        <f t="shared" si="49"/>
        <v>0</v>
      </c>
      <c r="AI58" s="31">
        <f t="shared" si="50"/>
        <v>0</v>
      </c>
      <c r="AJ58" s="52">
        <f t="shared" si="51"/>
        <v>0</v>
      </c>
      <c r="AK58" s="51">
        <f t="shared" si="52"/>
        <v>0</v>
      </c>
      <c r="AL58" s="31">
        <f t="shared" si="53"/>
        <v>0</v>
      </c>
      <c r="AM58" s="31">
        <f t="shared" si="54"/>
        <v>0</v>
      </c>
      <c r="AN58" s="31">
        <f t="shared" si="55"/>
        <v>0</v>
      </c>
      <c r="AO58" s="31">
        <f t="shared" si="56"/>
        <v>0</v>
      </c>
      <c r="AP58" s="31">
        <f t="shared" si="57"/>
        <v>0</v>
      </c>
      <c r="AQ58" s="31">
        <f t="shared" si="58"/>
        <v>0</v>
      </c>
      <c r="AR58" s="31">
        <f t="shared" si="59"/>
        <v>0</v>
      </c>
      <c r="AS58" s="31">
        <f t="shared" si="60"/>
        <v>0</v>
      </c>
      <c r="AT58" s="31">
        <f t="shared" si="61"/>
        <v>0</v>
      </c>
      <c r="AU58" s="31">
        <f t="shared" si="62"/>
        <v>0</v>
      </c>
      <c r="AV58" s="31">
        <f t="shared" si="63"/>
        <v>0</v>
      </c>
      <c r="AW58" s="52">
        <f t="shared" si="64"/>
        <v>0</v>
      </c>
      <c r="AX58" s="56">
        <f t="shared" si="65"/>
        <v>0</v>
      </c>
      <c r="AY58" s="56">
        <f t="shared" si="66"/>
        <v>0</v>
      </c>
      <c r="BA58" s="51">
        <f t="shared" si="67"/>
        <v>0</v>
      </c>
      <c r="BB58" s="52">
        <f t="shared" si="68"/>
        <v>0</v>
      </c>
      <c r="BC58" s="51">
        <f t="shared" si="69"/>
        <v>0</v>
      </c>
      <c r="BD58" s="31">
        <f t="shared" si="70"/>
        <v>0</v>
      </c>
      <c r="BE58" s="31">
        <f t="shared" si="71"/>
        <v>0</v>
      </c>
      <c r="BF58" s="31">
        <f t="shared" si="72"/>
        <v>0</v>
      </c>
      <c r="BG58" s="52">
        <f t="shared" si="73"/>
        <v>0</v>
      </c>
      <c r="BH58" s="51">
        <f t="shared" si="74"/>
        <v>0</v>
      </c>
      <c r="BI58" s="52">
        <f t="shared" si="75"/>
        <v>0</v>
      </c>
      <c r="BJ58" s="51">
        <f t="shared" si="76"/>
        <v>0</v>
      </c>
      <c r="BK58" s="52">
        <f t="shared" si="77"/>
        <v>0</v>
      </c>
      <c r="BL58" s="51">
        <f t="shared" si="78"/>
        <v>0</v>
      </c>
      <c r="BM58" s="31">
        <f t="shared" si="79"/>
        <v>0</v>
      </c>
      <c r="BN58" s="52">
        <f t="shared" si="80"/>
        <v>0</v>
      </c>
      <c r="BO58" s="51">
        <f t="shared" si="81"/>
        <v>0</v>
      </c>
      <c r="BP58" s="31">
        <f t="shared" si="82"/>
        <v>0</v>
      </c>
      <c r="BQ58" s="52">
        <f t="shared" si="83"/>
        <v>0</v>
      </c>
      <c r="BR58" s="52">
        <f t="shared" si="84"/>
        <v>0</v>
      </c>
    </row>
    <row r="59" spans="1:70" ht="39.75" customHeight="1">
      <c r="A59" s="5">
        <v>49</v>
      </c>
      <c r="B59" s="6"/>
      <c r="C59" s="79"/>
      <c r="D59" s="79"/>
      <c r="E59" s="7"/>
      <c r="F59" s="7"/>
      <c r="G59" s="80"/>
      <c r="H59" s="107">
        <f t="shared" si="41"/>
      </c>
      <c r="I59" s="81"/>
      <c r="J59" s="107">
        <f t="shared" si="42"/>
      </c>
      <c r="K59" s="159"/>
      <c r="L59" s="160"/>
      <c r="M59" s="45"/>
      <c r="N59" s="162"/>
      <c r="O59" s="163"/>
      <c r="P59" s="163"/>
      <c r="Q59" s="163"/>
      <c r="R59" s="164"/>
      <c r="S59" s="121"/>
      <c r="T59" s="9"/>
      <c r="U59" s="9">
        <f t="shared" si="86"/>
        <v>0</v>
      </c>
      <c r="V59" s="18">
        <f t="shared" si="85"/>
        <v>0</v>
      </c>
      <c r="W59" s="33"/>
      <c r="AD59" s="51">
        <f t="shared" si="45"/>
        <v>0</v>
      </c>
      <c r="AE59" s="31">
        <f t="shared" si="46"/>
        <v>0</v>
      </c>
      <c r="AF59" s="31">
        <f t="shared" si="47"/>
        <v>0</v>
      </c>
      <c r="AG59" s="31">
        <f t="shared" si="48"/>
        <v>0</v>
      </c>
      <c r="AH59" s="31">
        <f t="shared" si="49"/>
        <v>0</v>
      </c>
      <c r="AI59" s="31">
        <f t="shared" si="50"/>
        <v>0</v>
      </c>
      <c r="AJ59" s="52">
        <f t="shared" si="51"/>
        <v>0</v>
      </c>
      <c r="AK59" s="51">
        <f t="shared" si="52"/>
        <v>0</v>
      </c>
      <c r="AL59" s="31">
        <f t="shared" si="53"/>
        <v>0</v>
      </c>
      <c r="AM59" s="31">
        <f t="shared" si="54"/>
        <v>0</v>
      </c>
      <c r="AN59" s="31">
        <f t="shared" si="55"/>
        <v>0</v>
      </c>
      <c r="AO59" s="31">
        <f t="shared" si="56"/>
        <v>0</v>
      </c>
      <c r="AP59" s="31">
        <f t="shared" si="57"/>
        <v>0</v>
      </c>
      <c r="AQ59" s="31">
        <f t="shared" si="58"/>
        <v>0</v>
      </c>
      <c r="AR59" s="31">
        <f t="shared" si="59"/>
        <v>0</v>
      </c>
      <c r="AS59" s="31">
        <f t="shared" si="60"/>
        <v>0</v>
      </c>
      <c r="AT59" s="31">
        <f t="shared" si="61"/>
        <v>0</v>
      </c>
      <c r="AU59" s="31">
        <f t="shared" si="62"/>
        <v>0</v>
      </c>
      <c r="AV59" s="31">
        <f t="shared" si="63"/>
        <v>0</v>
      </c>
      <c r="AW59" s="52">
        <f t="shared" si="64"/>
        <v>0</v>
      </c>
      <c r="AX59" s="56">
        <f t="shared" si="65"/>
        <v>0</v>
      </c>
      <c r="AY59" s="56">
        <f t="shared" si="66"/>
        <v>0</v>
      </c>
      <c r="BA59" s="51">
        <f t="shared" si="67"/>
        <v>0</v>
      </c>
      <c r="BB59" s="52">
        <f t="shared" si="68"/>
        <v>0</v>
      </c>
      <c r="BC59" s="51">
        <f t="shared" si="69"/>
        <v>0</v>
      </c>
      <c r="BD59" s="31">
        <f t="shared" si="70"/>
        <v>0</v>
      </c>
      <c r="BE59" s="31">
        <f t="shared" si="71"/>
        <v>0</v>
      </c>
      <c r="BF59" s="31">
        <f t="shared" si="72"/>
        <v>0</v>
      </c>
      <c r="BG59" s="52">
        <f t="shared" si="73"/>
        <v>0</v>
      </c>
      <c r="BH59" s="51">
        <f t="shared" si="74"/>
        <v>0</v>
      </c>
      <c r="BI59" s="52">
        <f t="shared" si="75"/>
        <v>0</v>
      </c>
      <c r="BJ59" s="51">
        <f t="shared" si="76"/>
        <v>0</v>
      </c>
      <c r="BK59" s="52">
        <f t="shared" si="77"/>
        <v>0</v>
      </c>
      <c r="BL59" s="51">
        <f t="shared" si="78"/>
        <v>0</v>
      </c>
      <c r="BM59" s="31">
        <f t="shared" si="79"/>
        <v>0</v>
      </c>
      <c r="BN59" s="52">
        <f t="shared" si="80"/>
        <v>0</v>
      </c>
      <c r="BO59" s="51">
        <f t="shared" si="81"/>
        <v>0</v>
      </c>
      <c r="BP59" s="31">
        <f t="shared" si="82"/>
        <v>0</v>
      </c>
      <c r="BQ59" s="52">
        <f t="shared" si="83"/>
        <v>0</v>
      </c>
      <c r="BR59" s="52">
        <f t="shared" si="84"/>
        <v>0</v>
      </c>
    </row>
    <row r="60" spans="1:70" ht="39.75" customHeight="1">
      <c r="A60" s="5">
        <v>50</v>
      </c>
      <c r="B60" s="6"/>
      <c r="C60" s="79"/>
      <c r="D60" s="79"/>
      <c r="E60" s="7"/>
      <c r="F60" s="7"/>
      <c r="G60" s="80"/>
      <c r="H60" s="107">
        <f t="shared" si="41"/>
      </c>
      <c r="I60" s="81"/>
      <c r="J60" s="107">
        <f t="shared" si="42"/>
      </c>
      <c r="K60" s="159"/>
      <c r="L60" s="160"/>
      <c r="M60" s="45"/>
      <c r="N60" s="162"/>
      <c r="O60" s="163"/>
      <c r="P60" s="163"/>
      <c r="Q60" s="163"/>
      <c r="R60" s="164"/>
      <c r="S60" s="121"/>
      <c r="T60" s="9"/>
      <c r="U60" s="9">
        <f t="shared" si="86"/>
        <v>0</v>
      </c>
      <c r="V60" s="18">
        <f t="shared" si="85"/>
        <v>0</v>
      </c>
      <c r="W60" s="33"/>
      <c r="AD60" s="51">
        <f t="shared" si="45"/>
        <v>0</v>
      </c>
      <c r="AE60" s="31">
        <f t="shared" si="46"/>
        <v>0</v>
      </c>
      <c r="AF60" s="31">
        <f t="shared" si="47"/>
        <v>0</v>
      </c>
      <c r="AG60" s="31">
        <f t="shared" si="48"/>
        <v>0</v>
      </c>
      <c r="AH60" s="31">
        <f t="shared" si="49"/>
        <v>0</v>
      </c>
      <c r="AI60" s="31">
        <f t="shared" si="50"/>
        <v>0</v>
      </c>
      <c r="AJ60" s="52">
        <f t="shared" si="51"/>
        <v>0</v>
      </c>
      <c r="AK60" s="51">
        <f t="shared" si="52"/>
        <v>0</v>
      </c>
      <c r="AL60" s="31">
        <f t="shared" si="53"/>
        <v>0</v>
      </c>
      <c r="AM60" s="31">
        <f t="shared" si="54"/>
        <v>0</v>
      </c>
      <c r="AN60" s="31">
        <f t="shared" si="55"/>
        <v>0</v>
      </c>
      <c r="AO60" s="31">
        <f t="shared" si="56"/>
        <v>0</v>
      </c>
      <c r="AP60" s="31">
        <f t="shared" si="57"/>
        <v>0</v>
      </c>
      <c r="AQ60" s="31">
        <f t="shared" si="58"/>
        <v>0</v>
      </c>
      <c r="AR60" s="31">
        <f t="shared" si="59"/>
        <v>0</v>
      </c>
      <c r="AS60" s="31">
        <f t="shared" si="60"/>
        <v>0</v>
      </c>
      <c r="AT60" s="31">
        <f t="shared" si="61"/>
        <v>0</v>
      </c>
      <c r="AU60" s="31">
        <f t="shared" si="62"/>
        <v>0</v>
      </c>
      <c r="AV60" s="31">
        <f t="shared" si="63"/>
        <v>0</v>
      </c>
      <c r="AW60" s="52">
        <f t="shared" si="64"/>
        <v>0</v>
      </c>
      <c r="AX60" s="56">
        <f t="shared" si="65"/>
        <v>0</v>
      </c>
      <c r="AY60" s="56">
        <f t="shared" si="66"/>
        <v>0</v>
      </c>
      <c r="BA60" s="51">
        <f t="shared" si="67"/>
        <v>0</v>
      </c>
      <c r="BB60" s="52">
        <f t="shared" si="68"/>
        <v>0</v>
      </c>
      <c r="BC60" s="51">
        <f t="shared" si="69"/>
        <v>0</v>
      </c>
      <c r="BD60" s="31">
        <f t="shared" si="70"/>
        <v>0</v>
      </c>
      <c r="BE60" s="31">
        <f t="shared" si="71"/>
        <v>0</v>
      </c>
      <c r="BF60" s="31">
        <f t="shared" si="72"/>
        <v>0</v>
      </c>
      <c r="BG60" s="52">
        <f t="shared" si="73"/>
        <v>0</v>
      </c>
      <c r="BH60" s="51">
        <f t="shared" si="74"/>
        <v>0</v>
      </c>
      <c r="BI60" s="52">
        <f t="shared" si="75"/>
        <v>0</v>
      </c>
      <c r="BJ60" s="51">
        <f t="shared" si="76"/>
        <v>0</v>
      </c>
      <c r="BK60" s="52">
        <f t="shared" si="77"/>
        <v>0</v>
      </c>
      <c r="BL60" s="51">
        <f t="shared" si="78"/>
        <v>0</v>
      </c>
      <c r="BM60" s="31">
        <f t="shared" si="79"/>
        <v>0</v>
      </c>
      <c r="BN60" s="52">
        <f t="shared" si="80"/>
        <v>0</v>
      </c>
      <c r="BO60" s="51">
        <f t="shared" si="81"/>
        <v>0</v>
      </c>
      <c r="BP60" s="31">
        <f t="shared" si="82"/>
        <v>0</v>
      </c>
      <c r="BQ60" s="52">
        <f t="shared" si="83"/>
        <v>0</v>
      </c>
      <c r="BR60" s="52">
        <f t="shared" si="84"/>
        <v>0</v>
      </c>
    </row>
    <row r="61" spans="1:70" ht="40.5" customHeight="1">
      <c r="A61" s="5">
        <v>51</v>
      </c>
      <c r="B61" s="6"/>
      <c r="C61" s="79"/>
      <c r="D61" s="79"/>
      <c r="E61" s="7"/>
      <c r="F61" s="7"/>
      <c r="G61" s="80"/>
      <c r="H61" s="107">
        <f t="shared" si="41"/>
      </c>
      <c r="I61" s="81"/>
      <c r="J61" s="107">
        <f t="shared" si="42"/>
      </c>
      <c r="K61" s="159"/>
      <c r="L61" s="160"/>
      <c r="M61" s="45"/>
      <c r="N61" s="162"/>
      <c r="O61" s="163"/>
      <c r="P61" s="163"/>
      <c r="Q61" s="163"/>
      <c r="R61" s="164"/>
      <c r="S61" s="121"/>
      <c r="T61" s="9"/>
      <c r="U61" s="9">
        <f t="shared" si="86"/>
        <v>0</v>
      </c>
      <c r="V61" s="18">
        <f t="shared" si="85"/>
        <v>0</v>
      </c>
      <c r="AD61" s="51">
        <f t="shared" si="45"/>
        <v>0</v>
      </c>
      <c r="AE61" s="31">
        <f t="shared" si="46"/>
        <v>0</v>
      </c>
      <c r="AF61" s="31">
        <f t="shared" si="47"/>
        <v>0</v>
      </c>
      <c r="AG61" s="31">
        <f t="shared" si="48"/>
        <v>0</v>
      </c>
      <c r="AH61" s="31">
        <f t="shared" si="49"/>
        <v>0</v>
      </c>
      <c r="AI61" s="31">
        <f t="shared" si="50"/>
        <v>0</v>
      </c>
      <c r="AJ61" s="52">
        <f t="shared" si="51"/>
        <v>0</v>
      </c>
      <c r="AK61" s="51">
        <f t="shared" si="52"/>
        <v>0</v>
      </c>
      <c r="AL61" s="31">
        <f t="shared" si="53"/>
        <v>0</v>
      </c>
      <c r="AM61" s="31">
        <f t="shared" si="54"/>
        <v>0</v>
      </c>
      <c r="AN61" s="31">
        <f t="shared" si="55"/>
        <v>0</v>
      </c>
      <c r="AO61" s="31">
        <f t="shared" si="56"/>
        <v>0</v>
      </c>
      <c r="AP61" s="31">
        <f t="shared" si="57"/>
        <v>0</v>
      </c>
      <c r="AQ61" s="31">
        <f t="shared" si="58"/>
        <v>0</v>
      </c>
      <c r="AR61" s="31">
        <f t="shared" si="59"/>
        <v>0</v>
      </c>
      <c r="AS61" s="31">
        <f t="shared" si="60"/>
        <v>0</v>
      </c>
      <c r="AT61" s="31">
        <f t="shared" si="61"/>
        <v>0</v>
      </c>
      <c r="AU61" s="31">
        <f t="shared" si="62"/>
        <v>0</v>
      </c>
      <c r="AV61" s="31">
        <f t="shared" si="63"/>
        <v>0</v>
      </c>
      <c r="AW61" s="52">
        <f t="shared" si="64"/>
        <v>0</v>
      </c>
      <c r="AX61" s="56">
        <f t="shared" si="65"/>
        <v>0</v>
      </c>
      <c r="AY61" s="56">
        <f t="shared" si="66"/>
        <v>0</v>
      </c>
      <c r="BA61" s="51">
        <f t="shared" si="67"/>
        <v>0</v>
      </c>
      <c r="BB61" s="52">
        <f t="shared" si="68"/>
        <v>0</v>
      </c>
      <c r="BC61" s="51">
        <f t="shared" si="69"/>
        <v>0</v>
      </c>
      <c r="BD61" s="31">
        <f t="shared" si="70"/>
        <v>0</v>
      </c>
      <c r="BE61" s="31">
        <f t="shared" si="71"/>
        <v>0</v>
      </c>
      <c r="BF61" s="31">
        <f t="shared" si="72"/>
        <v>0</v>
      </c>
      <c r="BG61" s="52">
        <f t="shared" si="73"/>
        <v>0</v>
      </c>
      <c r="BH61" s="51">
        <f t="shared" si="74"/>
        <v>0</v>
      </c>
      <c r="BI61" s="52">
        <f t="shared" si="75"/>
        <v>0</v>
      </c>
      <c r="BJ61" s="51">
        <f t="shared" si="76"/>
        <v>0</v>
      </c>
      <c r="BK61" s="52">
        <f t="shared" si="77"/>
        <v>0</v>
      </c>
      <c r="BL61" s="51">
        <f t="shared" si="78"/>
        <v>0</v>
      </c>
      <c r="BM61" s="31">
        <f t="shared" si="79"/>
        <v>0</v>
      </c>
      <c r="BN61" s="52">
        <f t="shared" si="80"/>
        <v>0</v>
      </c>
      <c r="BO61" s="51">
        <f t="shared" si="81"/>
        <v>0</v>
      </c>
      <c r="BP61" s="31">
        <f t="shared" si="82"/>
        <v>0</v>
      </c>
      <c r="BQ61" s="52">
        <f t="shared" si="83"/>
        <v>0</v>
      </c>
      <c r="BR61" s="52">
        <f t="shared" si="84"/>
        <v>0</v>
      </c>
    </row>
    <row r="62" spans="1:70" ht="40.5" customHeight="1">
      <c r="A62" s="5">
        <v>52</v>
      </c>
      <c r="B62" s="6"/>
      <c r="C62" s="79"/>
      <c r="D62" s="79"/>
      <c r="E62" s="7"/>
      <c r="F62" s="7"/>
      <c r="G62" s="80"/>
      <c r="H62" s="107">
        <f t="shared" si="41"/>
      </c>
      <c r="I62" s="81"/>
      <c r="J62" s="107">
        <f t="shared" si="42"/>
      </c>
      <c r="K62" s="159"/>
      <c r="L62" s="160"/>
      <c r="M62" s="45"/>
      <c r="N62" s="162"/>
      <c r="O62" s="163"/>
      <c r="P62" s="163"/>
      <c r="Q62" s="163"/>
      <c r="R62" s="164"/>
      <c r="S62" s="121"/>
      <c r="T62" s="9"/>
      <c r="U62" s="9">
        <f t="shared" si="86"/>
        <v>0</v>
      </c>
      <c r="V62" s="18">
        <f t="shared" si="85"/>
        <v>0</v>
      </c>
      <c r="AD62" s="51">
        <f t="shared" si="45"/>
        <v>0</v>
      </c>
      <c r="AE62" s="31">
        <f t="shared" si="46"/>
        <v>0</v>
      </c>
      <c r="AF62" s="31">
        <f t="shared" si="47"/>
        <v>0</v>
      </c>
      <c r="AG62" s="31">
        <f t="shared" si="48"/>
        <v>0</v>
      </c>
      <c r="AH62" s="31">
        <f t="shared" si="49"/>
        <v>0</v>
      </c>
      <c r="AI62" s="31">
        <f t="shared" si="50"/>
        <v>0</v>
      </c>
      <c r="AJ62" s="52">
        <f t="shared" si="51"/>
        <v>0</v>
      </c>
      <c r="AK62" s="51">
        <f t="shared" si="52"/>
        <v>0</v>
      </c>
      <c r="AL62" s="31">
        <f t="shared" si="53"/>
        <v>0</v>
      </c>
      <c r="AM62" s="31">
        <f t="shared" si="54"/>
        <v>0</v>
      </c>
      <c r="AN62" s="31">
        <f t="shared" si="55"/>
        <v>0</v>
      </c>
      <c r="AO62" s="31">
        <f t="shared" si="56"/>
        <v>0</v>
      </c>
      <c r="AP62" s="31">
        <f t="shared" si="57"/>
        <v>0</v>
      </c>
      <c r="AQ62" s="31">
        <f t="shared" si="58"/>
        <v>0</v>
      </c>
      <c r="AR62" s="31">
        <f t="shared" si="59"/>
        <v>0</v>
      </c>
      <c r="AS62" s="31">
        <f t="shared" si="60"/>
        <v>0</v>
      </c>
      <c r="AT62" s="31">
        <f t="shared" si="61"/>
        <v>0</v>
      </c>
      <c r="AU62" s="31">
        <f t="shared" si="62"/>
        <v>0</v>
      </c>
      <c r="AV62" s="31">
        <f t="shared" si="63"/>
        <v>0</v>
      </c>
      <c r="AW62" s="52">
        <f t="shared" si="64"/>
        <v>0</v>
      </c>
      <c r="AX62" s="56">
        <f t="shared" si="65"/>
        <v>0</v>
      </c>
      <c r="AY62" s="56">
        <f t="shared" si="66"/>
        <v>0</v>
      </c>
      <c r="BA62" s="51">
        <f t="shared" si="67"/>
        <v>0</v>
      </c>
      <c r="BB62" s="52">
        <f t="shared" si="68"/>
        <v>0</v>
      </c>
      <c r="BC62" s="51">
        <f t="shared" si="69"/>
        <v>0</v>
      </c>
      <c r="BD62" s="31">
        <f t="shared" si="70"/>
        <v>0</v>
      </c>
      <c r="BE62" s="31">
        <f t="shared" si="71"/>
        <v>0</v>
      </c>
      <c r="BF62" s="31">
        <f t="shared" si="72"/>
        <v>0</v>
      </c>
      <c r="BG62" s="52">
        <f t="shared" si="73"/>
        <v>0</v>
      </c>
      <c r="BH62" s="51">
        <f t="shared" si="74"/>
        <v>0</v>
      </c>
      <c r="BI62" s="52">
        <f t="shared" si="75"/>
        <v>0</v>
      </c>
      <c r="BJ62" s="51">
        <f t="shared" si="76"/>
        <v>0</v>
      </c>
      <c r="BK62" s="52">
        <f t="shared" si="77"/>
        <v>0</v>
      </c>
      <c r="BL62" s="51">
        <f t="shared" si="78"/>
        <v>0</v>
      </c>
      <c r="BM62" s="31">
        <f t="shared" si="79"/>
        <v>0</v>
      </c>
      <c r="BN62" s="52">
        <f t="shared" si="80"/>
        <v>0</v>
      </c>
      <c r="BO62" s="51">
        <f t="shared" si="81"/>
        <v>0</v>
      </c>
      <c r="BP62" s="31">
        <f t="shared" si="82"/>
        <v>0</v>
      </c>
      <c r="BQ62" s="52">
        <f t="shared" si="83"/>
        <v>0</v>
      </c>
      <c r="BR62" s="52">
        <f t="shared" si="84"/>
        <v>0</v>
      </c>
    </row>
    <row r="63" spans="1:70" ht="40.5" customHeight="1">
      <c r="A63" s="5">
        <v>53</v>
      </c>
      <c r="B63" s="6"/>
      <c r="C63" s="79"/>
      <c r="D63" s="79"/>
      <c r="E63" s="7"/>
      <c r="F63" s="7"/>
      <c r="G63" s="80"/>
      <c r="H63" s="107">
        <f t="shared" si="41"/>
      </c>
      <c r="I63" s="81"/>
      <c r="J63" s="107">
        <f t="shared" si="42"/>
      </c>
      <c r="K63" s="159"/>
      <c r="L63" s="160"/>
      <c r="M63" s="45"/>
      <c r="N63" s="162"/>
      <c r="O63" s="163"/>
      <c r="P63" s="163"/>
      <c r="Q63" s="163"/>
      <c r="R63" s="164"/>
      <c r="S63" s="121"/>
      <c r="T63" s="9"/>
      <c r="U63" s="9">
        <f t="shared" si="86"/>
        <v>0</v>
      </c>
      <c r="V63" s="18">
        <f t="shared" si="85"/>
        <v>0</v>
      </c>
      <c r="AD63" s="51">
        <f t="shared" si="45"/>
        <v>0</v>
      </c>
      <c r="AE63" s="31">
        <f t="shared" si="46"/>
        <v>0</v>
      </c>
      <c r="AF63" s="31">
        <f t="shared" si="47"/>
        <v>0</v>
      </c>
      <c r="AG63" s="31">
        <f t="shared" si="48"/>
        <v>0</v>
      </c>
      <c r="AH63" s="31">
        <f t="shared" si="49"/>
        <v>0</v>
      </c>
      <c r="AI63" s="31">
        <f t="shared" si="50"/>
        <v>0</v>
      </c>
      <c r="AJ63" s="52">
        <f t="shared" si="51"/>
        <v>0</v>
      </c>
      <c r="AK63" s="51">
        <f t="shared" si="52"/>
        <v>0</v>
      </c>
      <c r="AL63" s="31">
        <f t="shared" si="53"/>
        <v>0</v>
      </c>
      <c r="AM63" s="31">
        <f t="shared" si="54"/>
        <v>0</v>
      </c>
      <c r="AN63" s="31">
        <f t="shared" si="55"/>
        <v>0</v>
      </c>
      <c r="AO63" s="31">
        <f t="shared" si="56"/>
        <v>0</v>
      </c>
      <c r="AP63" s="31">
        <f t="shared" si="57"/>
        <v>0</v>
      </c>
      <c r="AQ63" s="31">
        <f t="shared" si="58"/>
        <v>0</v>
      </c>
      <c r="AR63" s="31">
        <f t="shared" si="59"/>
        <v>0</v>
      </c>
      <c r="AS63" s="31">
        <f t="shared" si="60"/>
        <v>0</v>
      </c>
      <c r="AT63" s="31">
        <f t="shared" si="61"/>
        <v>0</v>
      </c>
      <c r="AU63" s="31">
        <f t="shared" si="62"/>
        <v>0</v>
      </c>
      <c r="AV63" s="31">
        <f t="shared" si="63"/>
        <v>0</v>
      </c>
      <c r="AW63" s="52">
        <f t="shared" si="64"/>
        <v>0</v>
      </c>
      <c r="AX63" s="56">
        <f t="shared" si="65"/>
        <v>0</v>
      </c>
      <c r="AY63" s="56">
        <f t="shared" si="66"/>
        <v>0</v>
      </c>
      <c r="BA63" s="51">
        <f t="shared" si="67"/>
        <v>0</v>
      </c>
      <c r="BB63" s="52">
        <f t="shared" si="68"/>
        <v>0</v>
      </c>
      <c r="BC63" s="51">
        <f t="shared" si="69"/>
        <v>0</v>
      </c>
      <c r="BD63" s="31">
        <f t="shared" si="70"/>
        <v>0</v>
      </c>
      <c r="BE63" s="31">
        <f t="shared" si="71"/>
        <v>0</v>
      </c>
      <c r="BF63" s="31">
        <f t="shared" si="72"/>
        <v>0</v>
      </c>
      <c r="BG63" s="52">
        <f t="shared" si="73"/>
        <v>0</v>
      </c>
      <c r="BH63" s="51">
        <f t="shared" si="74"/>
        <v>0</v>
      </c>
      <c r="BI63" s="52">
        <f t="shared" si="75"/>
        <v>0</v>
      </c>
      <c r="BJ63" s="51">
        <f t="shared" si="76"/>
        <v>0</v>
      </c>
      <c r="BK63" s="52">
        <f t="shared" si="77"/>
        <v>0</v>
      </c>
      <c r="BL63" s="51">
        <f t="shared" si="78"/>
        <v>0</v>
      </c>
      <c r="BM63" s="31">
        <f t="shared" si="79"/>
        <v>0</v>
      </c>
      <c r="BN63" s="52">
        <f t="shared" si="80"/>
        <v>0</v>
      </c>
      <c r="BO63" s="51">
        <f t="shared" si="81"/>
        <v>0</v>
      </c>
      <c r="BP63" s="31">
        <f t="shared" si="82"/>
        <v>0</v>
      </c>
      <c r="BQ63" s="52">
        <f t="shared" si="83"/>
        <v>0</v>
      </c>
      <c r="BR63" s="52">
        <f t="shared" si="84"/>
        <v>0</v>
      </c>
    </row>
    <row r="64" spans="1:70" ht="40.5" customHeight="1">
      <c r="A64" s="5">
        <v>54</v>
      </c>
      <c r="B64" s="6"/>
      <c r="C64" s="79"/>
      <c r="D64" s="79"/>
      <c r="E64" s="7"/>
      <c r="F64" s="7"/>
      <c r="G64" s="80"/>
      <c r="H64" s="107">
        <f t="shared" si="41"/>
      </c>
      <c r="I64" s="81"/>
      <c r="J64" s="107">
        <f t="shared" si="42"/>
      </c>
      <c r="K64" s="159"/>
      <c r="L64" s="160"/>
      <c r="M64" s="45"/>
      <c r="N64" s="162"/>
      <c r="O64" s="163"/>
      <c r="P64" s="163"/>
      <c r="Q64" s="163"/>
      <c r="R64" s="164"/>
      <c r="S64" s="121"/>
      <c r="T64" s="9"/>
      <c r="U64" s="9">
        <f t="shared" si="86"/>
        <v>0</v>
      </c>
      <c r="V64" s="18">
        <f t="shared" si="85"/>
        <v>0</v>
      </c>
      <c r="AD64" s="51">
        <f t="shared" si="45"/>
        <v>0</v>
      </c>
      <c r="AE64" s="31">
        <f t="shared" si="46"/>
        <v>0</v>
      </c>
      <c r="AF64" s="31">
        <f t="shared" si="47"/>
        <v>0</v>
      </c>
      <c r="AG64" s="31">
        <f t="shared" si="48"/>
        <v>0</v>
      </c>
      <c r="AH64" s="31">
        <f t="shared" si="49"/>
        <v>0</v>
      </c>
      <c r="AI64" s="31">
        <f t="shared" si="50"/>
        <v>0</v>
      </c>
      <c r="AJ64" s="52">
        <f t="shared" si="51"/>
        <v>0</v>
      </c>
      <c r="AK64" s="51">
        <f t="shared" si="52"/>
        <v>0</v>
      </c>
      <c r="AL64" s="31">
        <f t="shared" si="53"/>
        <v>0</v>
      </c>
      <c r="AM64" s="31">
        <f t="shared" si="54"/>
        <v>0</v>
      </c>
      <c r="AN64" s="31">
        <f t="shared" si="55"/>
        <v>0</v>
      </c>
      <c r="AO64" s="31">
        <f t="shared" si="56"/>
        <v>0</v>
      </c>
      <c r="AP64" s="31">
        <f t="shared" si="57"/>
        <v>0</v>
      </c>
      <c r="AQ64" s="31">
        <f t="shared" si="58"/>
        <v>0</v>
      </c>
      <c r="AR64" s="31">
        <f t="shared" si="59"/>
        <v>0</v>
      </c>
      <c r="AS64" s="31">
        <f t="shared" si="60"/>
        <v>0</v>
      </c>
      <c r="AT64" s="31">
        <f t="shared" si="61"/>
        <v>0</v>
      </c>
      <c r="AU64" s="31">
        <f t="shared" si="62"/>
        <v>0</v>
      </c>
      <c r="AV64" s="31">
        <f t="shared" si="63"/>
        <v>0</v>
      </c>
      <c r="AW64" s="52">
        <f t="shared" si="64"/>
        <v>0</v>
      </c>
      <c r="AX64" s="56">
        <f t="shared" si="65"/>
        <v>0</v>
      </c>
      <c r="AY64" s="56">
        <f t="shared" si="66"/>
        <v>0</v>
      </c>
      <c r="BA64" s="51">
        <f t="shared" si="67"/>
        <v>0</v>
      </c>
      <c r="BB64" s="52">
        <f t="shared" si="68"/>
        <v>0</v>
      </c>
      <c r="BC64" s="51">
        <f t="shared" si="69"/>
        <v>0</v>
      </c>
      <c r="BD64" s="31">
        <f t="shared" si="70"/>
        <v>0</v>
      </c>
      <c r="BE64" s="31">
        <f t="shared" si="71"/>
        <v>0</v>
      </c>
      <c r="BF64" s="31">
        <f t="shared" si="72"/>
        <v>0</v>
      </c>
      <c r="BG64" s="52">
        <f t="shared" si="73"/>
        <v>0</v>
      </c>
      <c r="BH64" s="51">
        <f t="shared" si="74"/>
        <v>0</v>
      </c>
      <c r="BI64" s="52">
        <f t="shared" si="75"/>
        <v>0</v>
      </c>
      <c r="BJ64" s="51">
        <f t="shared" si="76"/>
        <v>0</v>
      </c>
      <c r="BK64" s="52">
        <f t="shared" si="77"/>
        <v>0</v>
      </c>
      <c r="BL64" s="51">
        <f t="shared" si="78"/>
        <v>0</v>
      </c>
      <c r="BM64" s="31">
        <f t="shared" si="79"/>
        <v>0</v>
      </c>
      <c r="BN64" s="52">
        <f t="shared" si="80"/>
        <v>0</v>
      </c>
      <c r="BO64" s="51">
        <f t="shared" si="81"/>
        <v>0</v>
      </c>
      <c r="BP64" s="31">
        <f t="shared" si="82"/>
        <v>0</v>
      </c>
      <c r="BQ64" s="52">
        <f t="shared" si="83"/>
        <v>0</v>
      </c>
      <c r="BR64" s="52">
        <f t="shared" si="84"/>
        <v>0</v>
      </c>
    </row>
    <row r="65" spans="1:70" ht="40.5" customHeight="1">
      <c r="A65" s="5">
        <v>55</v>
      </c>
      <c r="B65" s="6"/>
      <c r="C65" s="79"/>
      <c r="D65" s="79"/>
      <c r="E65" s="7"/>
      <c r="F65" s="7"/>
      <c r="G65" s="80"/>
      <c r="H65" s="107">
        <f t="shared" si="41"/>
      </c>
      <c r="I65" s="81"/>
      <c r="J65" s="107">
        <f t="shared" si="42"/>
      </c>
      <c r="K65" s="159"/>
      <c r="L65" s="160"/>
      <c r="M65" s="45"/>
      <c r="N65" s="162"/>
      <c r="O65" s="163"/>
      <c r="P65" s="163"/>
      <c r="Q65" s="163"/>
      <c r="R65" s="164"/>
      <c r="S65" s="121"/>
      <c r="T65" s="9"/>
      <c r="U65" s="9">
        <f t="shared" si="86"/>
        <v>0</v>
      </c>
      <c r="V65" s="18">
        <f t="shared" si="85"/>
        <v>0</v>
      </c>
      <c r="AD65" s="51">
        <f t="shared" si="45"/>
        <v>0</v>
      </c>
      <c r="AE65" s="31">
        <f t="shared" si="46"/>
        <v>0</v>
      </c>
      <c r="AF65" s="31">
        <f t="shared" si="47"/>
        <v>0</v>
      </c>
      <c r="AG65" s="31">
        <f t="shared" si="48"/>
        <v>0</v>
      </c>
      <c r="AH65" s="31">
        <f t="shared" si="49"/>
        <v>0</v>
      </c>
      <c r="AI65" s="31">
        <f t="shared" si="50"/>
        <v>0</v>
      </c>
      <c r="AJ65" s="52">
        <f t="shared" si="51"/>
        <v>0</v>
      </c>
      <c r="AK65" s="51">
        <f t="shared" si="52"/>
        <v>0</v>
      </c>
      <c r="AL65" s="31">
        <f t="shared" si="53"/>
        <v>0</v>
      </c>
      <c r="AM65" s="31">
        <f t="shared" si="54"/>
        <v>0</v>
      </c>
      <c r="AN65" s="31">
        <f t="shared" si="55"/>
        <v>0</v>
      </c>
      <c r="AO65" s="31">
        <f t="shared" si="56"/>
        <v>0</v>
      </c>
      <c r="AP65" s="31">
        <f t="shared" si="57"/>
        <v>0</v>
      </c>
      <c r="AQ65" s="31">
        <f t="shared" si="58"/>
        <v>0</v>
      </c>
      <c r="AR65" s="31">
        <f t="shared" si="59"/>
        <v>0</v>
      </c>
      <c r="AS65" s="31">
        <f t="shared" si="60"/>
        <v>0</v>
      </c>
      <c r="AT65" s="31">
        <f t="shared" si="61"/>
        <v>0</v>
      </c>
      <c r="AU65" s="31">
        <f t="shared" si="62"/>
        <v>0</v>
      </c>
      <c r="AV65" s="31">
        <f t="shared" si="63"/>
        <v>0</v>
      </c>
      <c r="AW65" s="52">
        <f t="shared" si="64"/>
        <v>0</v>
      </c>
      <c r="AX65" s="56">
        <f t="shared" si="65"/>
        <v>0</v>
      </c>
      <c r="AY65" s="56">
        <f t="shared" si="66"/>
        <v>0</v>
      </c>
      <c r="BA65" s="51">
        <f t="shared" si="67"/>
        <v>0</v>
      </c>
      <c r="BB65" s="52">
        <f t="shared" si="68"/>
        <v>0</v>
      </c>
      <c r="BC65" s="51">
        <f t="shared" si="69"/>
        <v>0</v>
      </c>
      <c r="BD65" s="31">
        <f t="shared" si="70"/>
        <v>0</v>
      </c>
      <c r="BE65" s="31">
        <f t="shared" si="71"/>
        <v>0</v>
      </c>
      <c r="BF65" s="31">
        <f t="shared" si="72"/>
        <v>0</v>
      </c>
      <c r="BG65" s="52">
        <f t="shared" si="73"/>
        <v>0</v>
      </c>
      <c r="BH65" s="51">
        <f t="shared" si="74"/>
        <v>0</v>
      </c>
      <c r="BI65" s="52">
        <f t="shared" si="75"/>
        <v>0</v>
      </c>
      <c r="BJ65" s="51">
        <f t="shared" si="76"/>
        <v>0</v>
      </c>
      <c r="BK65" s="52">
        <f t="shared" si="77"/>
        <v>0</v>
      </c>
      <c r="BL65" s="51">
        <f t="shared" si="78"/>
        <v>0</v>
      </c>
      <c r="BM65" s="31">
        <f t="shared" si="79"/>
        <v>0</v>
      </c>
      <c r="BN65" s="52">
        <f t="shared" si="80"/>
        <v>0</v>
      </c>
      <c r="BO65" s="51">
        <f t="shared" si="81"/>
        <v>0</v>
      </c>
      <c r="BP65" s="31">
        <f t="shared" si="82"/>
        <v>0</v>
      </c>
      <c r="BQ65" s="52">
        <f t="shared" si="83"/>
        <v>0</v>
      </c>
      <c r="BR65" s="52">
        <f t="shared" si="84"/>
        <v>0</v>
      </c>
    </row>
    <row r="66" spans="1:70" ht="40.5" customHeight="1">
      <c r="A66" s="5">
        <v>56</v>
      </c>
      <c r="B66" s="6"/>
      <c r="C66" s="79"/>
      <c r="D66" s="79"/>
      <c r="E66" s="7"/>
      <c r="F66" s="7"/>
      <c r="G66" s="80"/>
      <c r="H66" s="107">
        <f t="shared" si="41"/>
      </c>
      <c r="I66" s="81"/>
      <c r="J66" s="107">
        <f t="shared" si="42"/>
      </c>
      <c r="K66" s="159"/>
      <c r="L66" s="160"/>
      <c r="M66" s="45"/>
      <c r="N66" s="162"/>
      <c r="O66" s="163"/>
      <c r="P66" s="163"/>
      <c r="Q66" s="163"/>
      <c r="R66" s="164"/>
      <c r="S66" s="121"/>
      <c r="T66" s="9"/>
      <c r="U66" s="9">
        <f t="shared" si="86"/>
        <v>0</v>
      </c>
      <c r="V66" s="18">
        <f t="shared" si="85"/>
        <v>0</v>
      </c>
      <c r="AD66" s="51">
        <f t="shared" si="45"/>
        <v>0</v>
      </c>
      <c r="AE66" s="31">
        <f t="shared" si="46"/>
        <v>0</v>
      </c>
      <c r="AF66" s="31">
        <f t="shared" si="47"/>
        <v>0</v>
      </c>
      <c r="AG66" s="31">
        <f t="shared" si="48"/>
        <v>0</v>
      </c>
      <c r="AH66" s="31">
        <f t="shared" si="49"/>
        <v>0</v>
      </c>
      <c r="AI66" s="31">
        <f t="shared" si="50"/>
        <v>0</v>
      </c>
      <c r="AJ66" s="52">
        <f t="shared" si="51"/>
        <v>0</v>
      </c>
      <c r="AK66" s="51">
        <f t="shared" si="52"/>
        <v>0</v>
      </c>
      <c r="AL66" s="31">
        <f t="shared" si="53"/>
        <v>0</v>
      </c>
      <c r="AM66" s="31">
        <f t="shared" si="54"/>
        <v>0</v>
      </c>
      <c r="AN66" s="31">
        <f t="shared" si="55"/>
        <v>0</v>
      </c>
      <c r="AO66" s="31">
        <f t="shared" si="56"/>
        <v>0</v>
      </c>
      <c r="AP66" s="31">
        <f t="shared" si="57"/>
        <v>0</v>
      </c>
      <c r="AQ66" s="31">
        <f t="shared" si="58"/>
        <v>0</v>
      </c>
      <c r="AR66" s="31">
        <f t="shared" si="59"/>
        <v>0</v>
      </c>
      <c r="AS66" s="31">
        <f t="shared" si="60"/>
        <v>0</v>
      </c>
      <c r="AT66" s="31">
        <f t="shared" si="61"/>
        <v>0</v>
      </c>
      <c r="AU66" s="31">
        <f t="shared" si="62"/>
        <v>0</v>
      </c>
      <c r="AV66" s="31">
        <f t="shared" si="63"/>
        <v>0</v>
      </c>
      <c r="AW66" s="52">
        <f t="shared" si="64"/>
        <v>0</v>
      </c>
      <c r="AX66" s="56">
        <f t="shared" si="65"/>
        <v>0</v>
      </c>
      <c r="AY66" s="56">
        <f t="shared" si="66"/>
        <v>0</v>
      </c>
      <c r="BA66" s="51">
        <f t="shared" si="67"/>
        <v>0</v>
      </c>
      <c r="BB66" s="52">
        <f t="shared" si="68"/>
        <v>0</v>
      </c>
      <c r="BC66" s="51">
        <f t="shared" si="69"/>
        <v>0</v>
      </c>
      <c r="BD66" s="31">
        <f t="shared" si="70"/>
        <v>0</v>
      </c>
      <c r="BE66" s="31">
        <f t="shared" si="71"/>
        <v>0</v>
      </c>
      <c r="BF66" s="31">
        <f t="shared" si="72"/>
        <v>0</v>
      </c>
      <c r="BG66" s="52">
        <f t="shared" si="73"/>
        <v>0</v>
      </c>
      <c r="BH66" s="51">
        <f t="shared" si="74"/>
        <v>0</v>
      </c>
      <c r="BI66" s="52">
        <f t="shared" si="75"/>
        <v>0</v>
      </c>
      <c r="BJ66" s="51">
        <f t="shared" si="76"/>
        <v>0</v>
      </c>
      <c r="BK66" s="52">
        <f t="shared" si="77"/>
        <v>0</v>
      </c>
      <c r="BL66" s="51">
        <f t="shared" si="78"/>
        <v>0</v>
      </c>
      <c r="BM66" s="31">
        <f t="shared" si="79"/>
        <v>0</v>
      </c>
      <c r="BN66" s="52">
        <f t="shared" si="80"/>
        <v>0</v>
      </c>
      <c r="BO66" s="51">
        <f t="shared" si="81"/>
        <v>0</v>
      </c>
      <c r="BP66" s="31">
        <f t="shared" si="82"/>
        <v>0</v>
      </c>
      <c r="BQ66" s="52">
        <f t="shared" si="83"/>
        <v>0</v>
      </c>
      <c r="BR66" s="52">
        <f t="shared" si="84"/>
        <v>0</v>
      </c>
    </row>
    <row r="67" spans="1:70" ht="40.5" customHeight="1">
      <c r="A67" s="5">
        <v>57</v>
      </c>
      <c r="B67" s="6"/>
      <c r="C67" s="79"/>
      <c r="D67" s="79"/>
      <c r="E67" s="7"/>
      <c r="F67" s="7"/>
      <c r="G67" s="80"/>
      <c r="H67" s="107">
        <f t="shared" si="41"/>
      </c>
      <c r="I67" s="81"/>
      <c r="J67" s="107">
        <f t="shared" si="42"/>
      </c>
      <c r="K67" s="159"/>
      <c r="L67" s="160"/>
      <c r="M67" s="45"/>
      <c r="N67" s="162"/>
      <c r="O67" s="163"/>
      <c r="P67" s="163"/>
      <c r="Q67" s="163"/>
      <c r="R67" s="164"/>
      <c r="S67" s="121"/>
      <c r="T67" s="9"/>
      <c r="U67" s="9">
        <f t="shared" si="86"/>
        <v>0</v>
      </c>
      <c r="V67" s="18">
        <f t="shared" si="85"/>
        <v>0</v>
      </c>
      <c r="AD67" s="51">
        <f t="shared" si="45"/>
        <v>0</v>
      </c>
      <c r="AE67" s="31">
        <f t="shared" si="46"/>
        <v>0</v>
      </c>
      <c r="AF67" s="31">
        <f t="shared" si="47"/>
        <v>0</v>
      </c>
      <c r="AG67" s="31">
        <f t="shared" si="48"/>
        <v>0</v>
      </c>
      <c r="AH67" s="31">
        <f t="shared" si="49"/>
        <v>0</v>
      </c>
      <c r="AI67" s="31">
        <f t="shared" si="50"/>
        <v>0</v>
      </c>
      <c r="AJ67" s="52">
        <f t="shared" si="51"/>
        <v>0</v>
      </c>
      <c r="AK67" s="51">
        <f t="shared" si="52"/>
        <v>0</v>
      </c>
      <c r="AL67" s="31">
        <f t="shared" si="53"/>
        <v>0</v>
      </c>
      <c r="AM67" s="31">
        <f t="shared" si="54"/>
        <v>0</v>
      </c>
      <c r="AN67" s="31">
        <f t="shared" si="55"/>
        <v>0</v>
      </c>
      <c r="AO67" s="31">
        <f t="shared" si="56"/>
        <v>0</v>
      </c>
      <c r="AP67" s="31">
        <f t="shared" si="57"/>
        <v>0</v>
      </c>
      <c r="AQ67" s="31">
        <f t="shared" si="58"/>
        <v>0</v>
      </c>
      <c r="AR67" s="31">
        <f t="shared" si="59"/>
        <v>0</v>
      </c>
      <c r="AS67" s="31">
        <f t="shared" si="60"/>
        <v>0</v>
      </c>
      <c r="AT67" s="31">
        <f t="shared" si="61"/>
        <v>0</v>
      </c>
      <c r="AU67" s="31">
        <f t="shared" si="62"/>
        <v>0</v>
      </c>
      <c r="AV67" s="31">
        <f t="shared" si="63"/>
        <v>0</v>
      </c>
      <c r="AW67" s="52">
        <f t="shared" si="64"/>
        <v>0</v>
      </c>
      <c r="AX67" s="56">
        <f t="shared" si="65"/>
        <v>0</v>
      </c>
      <c r="AY67" s="56">
        <f t="shared" si="66"/>
        <v>0</v>
      </c>
      <c r="BA67" s="51">
        <f t="shared" si="67"/>
        <v>0</v>
      </c>
      <c r="BB67" s="52">
        <f t="shared" si="68"/>
        <v>0</v>
      </c>
      <c r="BC67" s="51">
        <f t="shared" si="69"/>
        <v>0</v>
      </c>
      <c r="BD67" s="31">
        <f t="shared" si="70"/>
        <v>0</v>
      </c>
      <c r="BE67" s="31">
        <f t="shared" si="71"/>
        <v>0</v>
      </c>
      <c r="BF67" s="31">
        <f t="shared" si="72"/>
        <v>0</v>
      </c>
      <c r="BG67" s="52">
        <f t="shared" si="73"/>
        <v>0</v>
      </c>
      <c r="BH67" s="51">
        <f t="shared" si="74"/>
        <v>0</v>
      </c>
      <c r="BI67" s="52">
        <f t="shared" si="75"/>
        <v>0</v>
      </c>
      <c r="BJ67" s="51">
        <f t="shared" si="76"/>
        <v>0</v>
      </c>
      <c r="BK67" s="52">
        <f t="shared" si="77"/>
        <v>0</v>
      </c>
      <c r="BL67" s="51">
        <f t="shared" si="78"/>
        <v>0</v>
      </c>
      <c r="BM67" s="31">
        <f t="shared" si="79"/>
        <v>0</v>
      </c>
      <c r="BN67" s="52">
        <f t="shared" si="80"/>
        <v>0</v>
      </c>
      <c r="BO67" s="51">
        <f t="shared" si="81"/>
        <v>0</v>
      </c>
      <c r="BP67" s="31">
        <f t="shared" si="82"/>
        <v>0</v>
      </c>
      <c r="BQ67" s="52">
        <f t="shared" si="83"/>
        <v>0</v>
      </c>
      <c r="BR67" s="52">
        <f t="shared" si="84"/>
        <v>0</v>
      </c>
    </row>
    <row r="68" spans="1:70" ht="40.5" customHeight="1">
      <c r="A68" s="5">
        <v>58</v>
      </c>
      <c r="B68" s="6"/>
      <c r="C68" s="79"/>
      <c r="D68" s="79"/>
      <c r="E68" s="7"/>
      <c r="F68" s="7"/>
      <c r="G68" s="80"/>
      <c r="H68" s="107">
        <f t="shared" si="41"/>
      </c>
      <c r="I68" s="81"/>
      <c r="J68" s="107">
        <f t="shared" si="42"/>
      </c>
      <c r="K68" s="159"/>
      <c r="L68" s="160"/>
      <c r="M68" s="45"/>
      <c r="N68" s="162"/>
      <c r="O68" s="163"/>
      <c r="P68" s="163"/>
      <c r="Q68" s="163"/>
      <c r="R68" s="164"/>
      <c r="S68" s="121"/>
      <c r="T68" s="9"/>
      <c r="U68" s="9">
        <f t="shared" si="86"/>
        <v>0</v>
      </c>
      <c r="V68" s="18">
        <f t="shared" si="85"/>
        <v>0</v>
      </c>
      <c r="AD68" s="51">
        <f t="shared" si="45"/>
        <v>0</v>
      </c>
      <c r="AE68" s="31">
        <f t="shared" si="46"/>
        <v>0</v>
      </c>
      <c r="AF68" s="31">
        <f t="shared" si="47"/>
        <v>0</v>
      </c>
      <c r="AG68" s="31">
        <f t="shared" si="48"/>
        <v>0</v>
      </c>
      <c r="AH68" s="31">
        <f t="shared" si="49"/>
        <v>0</v>
      </c>
      <c r="AI68" s="31">
        <f t="shared" si="50"/>
        <v>0</v>
      </c>
      <c r="AJ68" s="52">
        <f t="shared" si="51"/>
        <v>0</v>
      </c>
      <c r="AK68" s="51">
        <f t="shared" si="52"/>
        <v>0</v>
      </c>
      <c r="AL68" s="31">
        <f t="shared" si="53"/>
        <v>0</v>
      </c>
      <c r="AM68" s="31">
        <f t="shared" si="54"/>
        <v>0</v>
      </c>
      <c r="AN68" s="31">
        <f t="shared" si="55"/>
        <v>0</v>
      </c>
      <c r="AO68" s="31">
        <f t="shared" si="56"/>
        <v>0</v>
      </c>
      <c r="AP68" s="31">
        <f t="shared" si="57"/>
        <v>0</v>
      </c>
      <c r="AQ68" s="31">
        <f t="shared" si="58"/>
        <v>0</v>
      </c>
      <c r="AR68" s="31">
        <f t="shared" si="59"/>
        <v>0</v>
      </c>
      <c r="AS68" s="31">
        <f t="shared" si="60"/>
        <v>0</v>
      </c>
      <c r="AT68" s="31">
        <f t="shared" si="61"/>
        <v>0</v>
      </c>
      <c r="AU68" s="31">
        <f t="shared" si="62"/>
        <v>0</v>
      </c>
      <c r="AV68" s="31">
        <f t="shared" si="63"/>
        <v>0</v>
      </c>
      <c r="AW68" s="52">
        <f t="shared" si="64"/>
        <v>0</v>
      </c>
      <c r="AX68" s="56">
        <f t="shared" si="65"/>
        <v>0</v>
      </c>
      <c r="AY68" s="56">
        <f t="shared" si="66"/>
        <v>0</v>
      </c>
      <c r="BA68" s="51">
        <f t="shared" si="67"/>
        <v>0</v>
      </c>
      <c r="BB68" s="52">
        <f t="shared" si="68"/>
        <v>0</v>
      </c>
      <c r="BC68" s="51">
        <f t="shared" si="69"/>
        <v>0</v>
      </c>
      <c r="BD68" s="31">
        <f t="shared" si="70"/>
        <v>0</v>
      </c>
      <c r="BE68" s="31">
        <f t="shared" si="71"/>
        <v>0</v>
      </c>
      <c r="BF68" s="31">
        <f t="shared" si="72"/>
        <v>0</v>
      </c>
      <c r="BG68" s="52">
        <f t="shared" si="73"/>
        <v>0</v>
      </c>
      <c r="BH68" s="51">
        <f t="shared" si="74"/>
        <v>0</v>
      </c>
      <c r="BI68" s="52">
        <f t="shared" si="75"/>
        <v>0</v>
      </c>
      <c r="BJ68" s="51">
        <f t="shared" si="76"/>
        <v>0</v>
      </c>
      <c r="BK68" s="52">
        <f t="shared" si="77"/>
        <v>0</v>
      </c>
      <c r="BL68" s="51">
        <f t="shared" si="78"/>
        <v>0</v>
      </c>
      <c r="BM68" s="31">
        <f t="shared" si="79"/>
        <v>0</v>
      </c>
      <c r="BN68" s="52">
        <f t="shared" si="80"/>
        <v>0</v>
      </c>
      <c r="BO68" s="51">
        <f t="shared" si="81"/>
        <v>0</v>
      </c>
      <c r="BP68" s="31">
        <f t="shared" si="82"/>
        <v>0</v>
      </c>
      <c r="BQ68" s="52">
        <f t="shared" si="83"/>
        <v>0</v>
      </c>
      <c r="BR68" s="52">
        <f t="shared" si="84"/>
        <v>0</v>
      </c>
    </row>
    <row r="69" spans="1:70" ht="40.5" customHeight="1">
      <c r="A69" s="5">
        <v>59</v>
      </c>
      <c r="B69" s="6"/>
      <c r="C69" s="79"/>
      <c r="D69" s="79"/>
      <c r="E69" s="7"/>
      <c r="F69" s="7"/>
      <c r="G69" s="80"/>
      <c r="H69" s="107">
        <f t="shared" si="41"/>
      </c>
      <c r="I69" s="81"/>
      <c r="J69" s="107">
        <f t="shared" si="42"/>
      </c>
      <c r="K69" s="159"/>
      <c r="L69" s="160"/>
      <c r="M69" s="45"/>
      <c r="N69" s="162"/>
      <c r="O69" s="163"/>
      <c r="P69" s="163"/>
      <c r="Q69" s="163"/>
      <c r="R69" s="164"/>
      <c r="S69" s="121"/>
      <c r="T69" s="9"/>
      <c r="U69" s="9">
        <f t="shared" si="86"/>
        <v>0</v>
      </c>
      <c r="V69" s="18">
        <f t="shared" si="85"/>
        <v>0</v>
      </c>
      <c r="AD69" s="51">
        <f t="shared" si="45"/>
        <v>0</v>
      </c>
      <c r="AE69" s="31">
        <f t="shared" si="46"/>
        <v>0</v>
      </c>
      <c r="AF69" s="31">
        <f t="shared" si="47"/>
        <v>0</v>
      </c>
      <c r="AG69" s="31">
        <f t="shared" si="48"/>
        <v>0</v>
      </c>
      <c r="AH69" s="31">
        <f t="shared" si="49"/>
        <v>0</v>
      </c>
      <c r="AI69" s="31">
        <f t="shared" si="50"/>
        <v>0</v>
      </c>
      <c r="AJ69" s="52">
        <f t="shared" si="51"/>
        <v>0</v>
      </c>
      <c r="AK69" s="51">
        <f t="shared" si="52"/>
        <v>0</v>
      </c>
      <c r="AL69" s="31">
        <f t="shared" si="53"/>
        <v>0</v>
      </c>
      <c r="AM69" s="31">
        <f t="shared" si="54"/>
        <v>0</v>
      </c>
      <c r="AN69" s="31">
        <f t="shared" si="55"/>
        <v>0</v>
      </c>
      <c r="AO69" s="31">
        <f t="shared" si="56"/>
        <v>0</v>
      </c>
      <c r="AP69" s="31">
        <f t="shared" si="57"/>
        <v>0</v>
      </c>
      <c r="AQ69" s="31">
        <f t="shared" si="58"/>
        <v>0</v>
      </c>
      <c r="AR69" s="31">
        <f t="shared" si="59"/>
        <v>0</v>
      </c>
      <c r="AS69" s="31">
        <f t="shared" si="60"/>
        <v>0</v>
      </c>
      <c r="AT69" s="31">
        <f t="shared" si="61"/>
        <v>0</v>
      </c>
      <c r="AU69" s="31">
        <f t="shared" si="62"/>
        <v>0</v>
      </c>
      <c r="AV69" s="31">
        <f t="shared" si="63"/>
        <v>0</v>
      </c>
      <c r="AW69" s="52">
        <f t="shared" si="64"/>
        <v>0</v>
      </c>
      <c r="AX69" s="56">
        <f t="shared" si="65"/>
        <v>0</v>
      </c>
      <c r="AY69" s="56">
        <f t="shared" si="66"/>
        <v>0</v>
      </c>
      <c r="BA69" s="51">
        <f t="shared" si="67"/>
        <v>0</v>
      </c>
      <c r="BB69" s="52">
        <f t="shared" si="68"/>
        <v>0</v>
      </c>
      <c r="BC69" s="51">
        <f t="shared" si="69"/>
        <v>0</v>
      </c>
      <c r="BD69" s="31">
        <f t="shared" si="70"/>
        <v>0</v>
      </c>
      <c r="BE69" s="31">
        <f t="shared" si="71"/>
        <v>0</v>
      </c>
      <c r="BF69" s="31">
        <f t="shared" si="72"/>
        <v>0</v>
      </c>
      <c r="BG69" s="52">
        <f t="shared" si="73"/>
        <v>0</v>
      </c>
      <c r="BH69" s="51">
        <f t="shared" si="74"/>
        <v>0</v>
      </c>
      <c r="BI69" s="52">
        <f t="shared" si="75"/>
        <v>0</v>
      </c>
      <c r="BJ69" s="51">
        <f t="shared" si="76"/>
        <v>0</v>
      </c>
      <c r="BK69" s="52">
        <f t="shared" si="77"/>
        <v>0</v>
      </c>
      <c r="BL69" s="51">
        <f t="shared" si="78"/>
        <v>0</v>
      </c>
      <c r="BM69" s="31">
        <f t="shared" si="79"/>
        <v>0</v>
      </c>
      <c r="BN69" s="52">
        <f t="shared" si="80"/>
        <v>0</v>
      </c>
      <c r="BO69" s="51">
        <f t="shared" si="81"/>
        <v>0</v>
      </c>
      <c r="BP69" s="31">
        <f t="shared" si="82"/>
        <v>0</v>
      </c>
      <c r="BQ69" s="52">
        <f t="shared" si="83"/>
        <v>0</v>
      </c>
      <c r="BR69" s="52">
        <f t="shared" si="84"/>
        <v>0</v>
      </c>
    </row>
    <row r="70" spans="1:70" ht="40.5" customHeight="1">
      <c r="A70" s="5">
        <v>60</v>
      </c>
      <c r="B70" s="6"/>
      <c r="C70" s="79"/>
      <c r="D70" s="79"/>
      <c r="E70" s="7"/>
      <c r="F70" s="7"/>
      <c r="G70" s="80"/>
      <c r="H70" s="107">
        <f t="shared" si="41"/>
      </c>
      <c r="I70" s="81"/>
      <c r="J70" s="107">
        <f t="shared" si="42"/>
      </c>
      <c r="K70" s="159"/>
      <c r="L70" s="160"/>
      <c r="M70" s="45"/>
      <c r="N70" s="162"/>
      <c r="O70" s="163"/>
      <c r="P70" s="163"/>
      <c r="Q70" s="163"/>
      <c r="R70" s="164"/>
      <c r="S70" s="121"/>
      <c r="T70" s="9"/>
      <c r="U70" s="9">
        <f t="shared" si="86"/>
        <v>0</v>
      </c>
      <c r="V70" s="18">
        <f t="shared" si="85"/>
        <v>0</v>
      </c>
      <c r="AD70" s="51">
        <f t="shared" si="45"/>
        <v>0</v>
      </c>
      <c r="AE70" s="31">
        <f t="shared" si="46"/>
        <v>0</v>
      </c>
      <c r="AF70" s="31">
        <f t="shared" si="47"/>
        <v>0</v>
      </c>
      <c r="AG70" s="31">
        <f t="shared" si="48"/>
        <v>0</v>
      </c>
      <c r="AH70" s="31">
        <f t="shared" si="49"/>
        <v>0</v>
      </c>
      <c r="AI70" s="31">
        <f t="shared" si="50"/>
        <v>0</v>
      </c>
      <c r="AJ70" s="52">
        <f t="shared" si="51"/>
        <v>0</v>
      </c>
      <c r="AK70" s="51">
        <f t="shared" si="52"/>
        <v>0</v>
      </c>
      <c r="AL70" s="31">
        <f t="shared" si="53"/>
        <v>0</v>
      </c>
      <c r="AM70" s="31">
        <f t="shared" si="54"/>
        <v>0</v>
      </c>
      <c r="AN70" s="31">
        <f t="shared" si="55"/>
        <v>0</v>
      </c>
      <c r="AO70" s="31">
        <f t="shared" si="56"/>
        <v>0</v>
      </c>
      <c r="AP70" s="31">
        <f t="shared" si="57"/>
        <v>0</v>
      </c>
      <c r="AQ70" s="31">
        <f t="shared" si="58"/>
        <v>0</v>
      </c>
      <c r="AR70" s="31">
        <f t="shared" si="59"/>
        <v>0</v>
      </c>
      <c r="AS70" s="31">
        <f t="shared" si="60"/>
        <v>0</v>
      </c>
      <c r="AT70" s="31">
        <f t="shared" si="61"/>
        <v>0</v>
      </c>
      <c r="AU70" s="31">
        <f t="shared" si="62"/>
        <v>0</v>
      </c>
      <c r="AV70" s="31">
        <f t="shared" si="63"/>
        <v>0</v>
      </c>
      <c r="AW70" s="52">
        <f t="shared" si="64"/>
        <v>0</v>
      </c>
      <c r="AX70" s="56">
        <f t="shared" si="65"/>
        <v>0</v>
      </c>
      <c r="AY70" s="56">
        <f t="shared" si="66"/>
        <v>0</v>
      </c>
      <c r="BA70" s="51">
        <f t="shared" si="67"/>
        <v>0</v>
      </c>
      <c r="BB70" s="52">
        <f t="shared" si="68"/>
        <v>0</v>
      </c>
      <c r="BC70" s="51">
        <f t="shared" si="69"/>
        <v>0</v>
      </c>
      <c r="BD70" s="31">
        <f t="shared" si="70"/>
        <v>0</v>
      </c>
      <c r="BE70" s="31">
        <f t="shared" si="71"/>
        <v>0</v>
      </c>
      <c r="BF70" s="31">
        <f t="shared" si="72"/>
        <v>0</v>
      </c>
      <c r="BG70" s="52">
        <f t="shared" si="73"/>
        <v>0</v>
      </c>
      <c r="BH70" s="51">
        <f t="shared" si="74"/>
        <v>0</v>
      </c>
      <c r="BI70" s="52">
        <f t="shared" si="75"/>
        <v>0</v>
      </c>
      <c r="BJ70" s="51">
        <f t="shared" si="76"/>
        <v>0</v>
      </c>
      <c r="BK70" s="52">
        <f t="shared" si="77"/>
        <v>0</v>
      </c>
      <c r="BL70" s="51">
        <f t="shared" si="78"/>
        <v>0</v>
      </c>
      <c r="BM70" s="31">
        <f t="shared" si="79"/>
        <v>0</v>
      </c>
      <c r="BN70" s="52">
        <f t="shared" si="80"/>
        <v>0</v>
      </c>
      <c r="BO70" s="51">
        <f t="shared" si="81"/>
        <v>0</v>
      </c>
      <c r="BP70" s="31">
        <f t="shared" si="82"/>
        <v>0</v>
      </c>
      <c r="BQ70" s="52">
        <f t="shared" si="83"/>
        <v>0</v>
      </c>
      <c r="BR70" s="52">
        <f t="shared" si="84"/>
        <v>0</v>
      </c>
    </row>
    <row r="71" spans="1:70" ht="40.5" customHeight="1">
      <c r="A71" s="5">
        <v>61</v>
      </c>
      <c r="B71" s="6"/>
      <c r="C71" s="79"/>
      <c r="D71" s="79"/>
      <c r="E71" s="7"/>
      <c r="F71" s="7"/>
      <c r="G71" s="80"/>
      <c r="H71" s="107">
        <f t="shared" si="41"/>
      </c>
      <c r="I71" s="81"/>
      <c r="J71" s="107">
        <f t="shared" si="42"/>
      </c>
      <c r="K71" s="159"/>
      <c r="L71" s="160"/>
      <c r="M71" s="45"/>
      <c r="N71" s="162"/>
      <c r="O71" s="163"/>
      <c r="P71" s="163"/>
      <c r="Q71" s="163"/>
      <c r="R71" s="164"/>
      <c r="S71" s="121"/>
      <c r="T71" s="9"/>
      <c r="U71" s="9">
        <f t="shared" si="86"/>
        <v>0</v>
      </c>
      <c r="V71" s="18">
        <f t="shared" si="85"/>
        <v>0</v>
      </c>
      <c r="AD71" s="51">
        <f t="shared" si="45"/>
        <v>0</v>
      </c>
      <c r="AE71" s="31">
        <f t="shared" si="46"/>
        <v>0</v>
      </c>
      <c r="AF71" s="31">
        <f t="shared" si="47"/>
        <v>0</v>
      </c>
      <c r="AG71" s="31">
        <f t="shared" si="48"/>
        <v>0</v>
      </c>
      <c r="AH71" s="31">
        <f t="shared" si="49"/>
        <v>0</v>
      </c>
      <c r="AI71" s="31">
        <f t="shared" si="50"/>
        <v>0</v>
      </c>
      <c r="AJ71" s="52">
        <f t="shared" si="51"/>
        <v>0</v>
      </c>
      <c r="AK71" s="51">
        <f t="shared" si="52"/>
        <v>0</v>
      </c>
      <c r="AL71" s="31">
        <f t="shared" si="53"/>
        <v>0</v>
      </c>
      <c r="AM71" s="31">
        <f t="shared" si="54"/>
        <v>0</v>
      </c>
      <c r="AN71" s="31">
        <f t="shared" si="55"/>
        <v>0</v>
      </c>
      <c r="AO71" s="31">
        <f t="shared" si="56"/>
        <v>0</v>
      </c>
      <c r="AP71" s="31">
        <f t="shared" si="57"/>
        <v>0</v>
      </c>
      <c r="AQ71" s="31">
        <f t="shared" si="58"/>
        <v>0</v>
      </c>
      <c r="AR71" s="31">
        <f t="shared" si="59"/>
        <v>0</v>
      </c>
      <c r="AS71" s="31">
        <f t="shared" si="60"/>
        <v>0</v>
      </c>
      <c r="AT71" s="31">
        <f t="shared" si="61"/>
        <v>0</v>
      </c>
      <c r="AU71" s="31">
        <f t="shared" si="62"/>
        <v>0</v>
      </c>
      <c r="AV71" s="31">
        <f t="shared" si="63"/>
        <v>0</v>
      </c>
      <c r="AW71" s="52">
        <f t="shared" si="64"/>
        <v>0</v>
      </c>
      <c r="AX71" s="56">
        <f t="shared" si="65"/>
        <v>0</v>
      </c>
      <c r="AY71" s="56">
        <f t="shared" si="66"/>
        <v>0</v>
      </c>
      <c r="BA71" s="51">
        <f t="shared" si="67"/>
        <v>0</v>
      </c>
      <c r="BB71" s="52">
        <f t="shared" si="68"/>
        <v>0</v>
      </c>
      <c r="BC71" s="51">
        <f t="shared" si="69"/>
        <v>0</v>
      </c>
      <c r="BD71" s="31">
        <f t="shared" si="70"/>
        <v>0</v>
      </c>
      <c r="BE71" s="31">
        <f t="shared" si="71"/>
        <v>0</v>
      </c>
      <c r="BF71" s="31">
        <f t="shared" si="72"/>
        <v>0</v>
      </c>
      <c r="BG71" s="52">
        <f t="shared" si="73"/>
        <v>0</v>
      </c>
      <c r="BH71" s="51">
        <f t="shared" si="74"/>
        <v>0</v>
      </c>
      <c r="BI71" s="52">
        <f t="shared" si="75"/>
        <v>0</v>
      </c>
      <c r="BJ71" s="51">
        <f t="shared" si="76"/>
        <v>0</v>
      </c>
      <c r="BK71" s="52">
        <f t="shared" si="77"/>
        <v>0</v>
      </c>
      <c r="BL71" s="51">
        <f t="shared" si="78"/>
        <v>0</v>
      </c>
      <c r="BM71" s="31">
        <f t="shared" si="79"/>
        <v>0</v>
      </c>
      <c r="BN71" s="52">
        <f t="shared" si="80"/>
        <v>0</v>
      </c>
      <c r="BO71" s="51">
        <f t="shared" si="81"/>
        <v>0</v>
      </c>
      <c r="BP71" s="31">
        <f t="shared" si="82"/>
        <v>0</v>
      </c>
      <c r="BQ71" s="52">
        <f t="shared" si="83"/>
        <v>0</v>
      </c>
      <c r="BR71" s="52">
        <f t="shared" si="84"/>
        <v>0</v>
      </c>
    </row>
    <row r="72" spans="1:70" ht="40.5" customHeight="1">
      <c r="A72" s="5">
        <v>62</v>
      </c>
      <c r="B72" s="6"/>
      <c r="C72" s="79"/>
      <c r="D72" s="79"/>
      <c r="E72" s="7"/>
      <c r="F72" s="7"/>
      <c r="G72" s="80"/>
      <c r="H72" s="107">
        <f t="shared" si="41"/>
      </c>
      <c r="I72" s="81"/>
      <c r="J72" s="107">
        <f t="shared" si="42"/>
      </c>
      <c r="K72" s="159"/>
      <c r="L72" s="160"/>
      <c r="M72" s="45"/>
      <c r="N72" s="162"/>
      <c r="O72" s="163"/>
      <c r="P72" s="163"/>
      <c r="Q72" s="163"/>
      <c r="R72" s="164"/>
      <c r="S72" s="121"/>
      <c r="T72" s="9"/>
      <c r="U72" s="9">
        <f t="shared" si="86"/>
        <v>0</v>
      </c>
      <c r="V72" s="18">
        <f t="shared" si="85"/>
        <v>0</v>
      </c>
      <c r="AD72" s="51">
        <f t="shared" si="45"/>
        <v>0</v>
      </c>
      <c r="AE72" s="31">
        <f t="shared" si="46"/>
        <v>0</v>
      </c>
      <c r="AF72" s="31">
        <f t="shared" si="47"/>
        <v>0</v>
      </c>
      <c r="AG72" s="31">
        <f t="shared" si="48"/>
        <v>0</v>
      </c>
      <c r="AH72" s="31">
        <f t="shared" si="49"/>
        <v>0</v>
      </c>
      <c r="AI72" s="31">
        <f t="shared" si="50"/>
        <v>0</v>
      </c>
      <c r="AJ72" s="52">
        <f t="shared" si="51"/>
        <v>0</v>
      </c>
      <c r="AK72" s="51">
        <f t="shared" si="52"/>
        <v>0</v>
      </c>
      <c r="AL72" s="31">
        <f t="shared" si="53"/>
        <v>0</v>
      </c>
      <c r="AM72" s="31">
        <f t="shared" si="54"/>
        <v>0</v>
      </c>
      <c r="AN72" s="31">
        <f t="shared" si="55"/>
        <v>0</v>
      </c>
      <c r="AO72" s="31">
        <f t="shared" si="56"/>
        <v>0</v>
      </c>
      <c r="AP72" s="31">
        <f t="shared" si="57"/>
        <v>0</v>
      </c>
      <c r="AQ72" s="31">
        <f t="shared" si="58"/>
        <v>0</v>
      </c>
      <c r="AR72" s="31">
        <f t="shared" si="59"/>
        <v>0</v>
      </c>
      <c r="AS72" s="31">
        <f t="shared" si="60"/>
        <v>0</v>
      </c>
      <c r="AT72" s="31">
        <f t="shared" si="61"/>
        <v>0</v>
      </c>
      <c r="AU72" s="31">
        <f t="shared" si="62"/>
        <v>0</v>
      </c>
      <c r="AV72" s="31">
        <f t="shared" si="63"/>
        <v>0</v>
      </c>
      <c r="AW72" s="52">
        <f t="shared" si="64"/>
        <v>0</v>
      </c>
      <c r="AX72" s="56">
        <f t="shared" si="65"/>
        <v>0</v>
      </c>
      <c r="AY72" s="56">
        <f t="shared" si="66"/>
        <v>0</v>
      </c>
      <c r="BA72" s="51">
        <f t="shared" si="67"/>
        <v>0</v>
      </c>
      <c r="BB72" s="52">
        <f t="shared" si="68"/>
        <v>0</v>
      </c>
      <c r="BC72" s="51">
        <f t="shared" si="69"/>
        <v>0</v>
      </c>
      <c r="BD72" s="31">
        <f t="shared" si="70"/>
        <v>0</v>
      </c>
      <c r="BE72" s="31">
        <f t="shared" si="71"/>
        <v>0</v>
      </c>
      <c r="BF72" s="31">
        <f t="shared" si="72"/>
        <v>0</v>
      </c>
      <c r="BG72" s="52">
        <f t="shared" si="73"/>
        <v>0</v>
      </c>
      <c r="BH72" s="51">
        <f t="shared" si="74"/>
        <v>0</v>
      </c>
      <c r="BI72" s="52">
        <f t="shared" si="75"/>
        <v>0</v>
      </c>
      <c r="BJ72" s="51">
        <f t="shared" si="76"/>
        <v>0</v>
      </c>
      <c r="BK72" s="52">
        <f t="shared" si="77"/>
        <v>0</v>
      </c>
      <c r="BL72" s="51">
        <f t="shared" si="78"/>
        <v>0</v>
      </c>
      <c r="BM72" s="31">
        <f t="shared" si="79"/>
        <v>0</v>
      </c>
      <c r="BN72" s="52">
        <f t="shared" si="80"/>
        <v>0</v>
      </c>
      <c r="BO72" s="51">
        <f t="shared" si="81"/>
        <v>0</v>
      </c>
      <c r="BP72" s="31">
        <f t="shared" si="82"/>
        <v>0</v>
      </c>
      <c r="BQ72" s="52">
        <f t="shared" si="83"/>
        <v>0</v>
      </c>
      <c r="BR72" s="52">
        <f t="shared" si="84"/>
        <v>0</v>
      </c>
    </row>
    <row r="73" spans="1:70" ht="40.5" customHeight="1">
      <c r="A73" s="5">
        <v>63</v>
      </c>
      <c r="B73" s="6"/>
      <c r="C73" s="79"/>
      <c r="D73" s="79"/>
      <c r="E73" s="7"/>
      <c r="F73" s="7"/>
      <c r="G73" s="80"/>
      <c r="H73" s="107">
        <f t="shared" si="41"/>
      </c>
      <c r="I73" s="81"/>
      <c r="J73" s="107">
        <f t="shared" si="42"/>
      </c>
      <c r="K73" s="159"/>
      <c r="L73" s="160"/>
      <c r="M73" s="45"/>
      <c r="N73" s="162"/>
      <c r="O73" s="163"/>
      <c r="P73" s="163"/>
      <c r="Q73" s="163"/>
      <c r="R73" s="164"/>
      <c r="S73" s="121"/>
      <c r="T73" s="9"/>
      <c r="U73" s="9">
        <f t="shared" si="86"/>
        <v>0</v>
      </c>
      <c r="V73" s="18">
        <f t="shared" si="85"/>
        <v>0</v>
      </c>
      <c r="AD73" s="51">
        <f t="shared" si="45"/>
        <v>0</v>
      </c>
      <c r="AE73" s="31">
        <f t="shared" si="46"/>
        <v>0</v>
      </c>
      <c r="AF73" s="31">
        <f t="shared" si="47"/>
        <v>0</v>
      </c>
      <c r="AG73" s="31">
        <f t="shared" si="48"/>
        <v>0</v>
      </c>
      <c r="AH73" s="31">
        <f t="shared" si="49"/>
        <v>0</v>
      </c>
      <c r="AI73" s="31">
        <f t="shared" si="50"/>
        <v>0</v>
      </c>
      <c r="AJ73" s="52">
        <f t="shared" si="51"/>
        <v>0</v>
      </c>
      <c r="AK73" s="51">
        <f t="shared" si="52"/>
        <v>0</v>
      </c>
      <c r="AL73" s="31">
        <f t="shared" si="53"/>
        <v>0</v>
      </c>
      <c r="AM73" s="31">
        <f t="shared" si="54"/>
        <v>0</v>
      </c>
      <c r="AN73" s="31">
        <f t="shared" si="55"/>
        <v>0</v>
      </c>
      <c r="AO73" s="31">
        <f t="shared" si="56"/>
        <v>0</v>
      </c>
      <c r="AP73" s="31">
        <f t="shared" si="57"/>
        <v>0</v>
      </c>
      <c r="AQ73" s="31">
        <f t="shared" si="58"/>
        <v>0</v>
      </c>
      <c r="AR73" s="31">
        <f t="shared" si="59"/>
        <v>0</v>
      </c>
      <c r="AS73" s="31">
        <f t="shared" si="60"/>
        <v>0</v>
      </c>
      <c r="AT73" s="31">
        <f t="shared" si="61"/>
        <v>0</v>
      </c>
      <c r="AU73" s="31">
        <f t="shared" si="62"/>
        <v>0</v>
      </c>
      <c r="AV73" s="31">
        <f t="shared" si="63"/>
        <v>0</v>
      </c>
      <c r="AW73" s="52">
        <f t="shared" si="64"/>
        <v>0</v>
      </c>
      <c r="AX73" s="56">
        <f t="shared" si="65"/>
        <v>0</v>
      </c>
      <c r="AY73" s="56">
        <f t="shared" si="66"/>
        <v>0</v>
      </c>
      <c r="BA73" s="51">
        <f t="shared" si="67"/>
        <v>0</v>
      </c>
      <c r="BB73" s="52">
        <f t="shared" si="68"/>
        <v>0</v>
      </c>
      <c r="BC73" s="51">
        <f t="shared" si="69"/>
        <v>0</v>
      </c>
      <c r="BD73" s="31">
        <f t="shared" si="70"/>
        <v>0</v>
      </c>
      <c r="BE73" s="31">
        <f t="shared" si="71"/>
        <v>0</v>
      </c>
      <c r="BF73" s="31">
        <f t="shared" si="72"/>
        <v>0</v>
      </c>
      <c r="BG73" s="52">
        <f t="shared" si="73"/>
        <v>0</v>
      </c>
      <c r="BH73" s="51">
        <f t="shared" si="74"/>
        <v>0</v>
      </c>
      <c r="BI73" s="52">
        <f t="shared" si="75"/>
        <v>0</v>
      </c>
      <c r="BJ73" s="51">
        <f t="shared" si="76"/>
        <v>0</v>
      </c>
      <c r="BK73" s="52">
        <f t="shared" si="77"/>
        <v>0</v>
      </c>
      <c r="BL73" s="51">
        <f t="shared" si="78"/>
        <v>0</v>
      </c>
      <c r="BM73" s="31">
        <f t="shared" si="79"/>
        <v>0</v>
      </c>
      <c r="BN73" s="52">
        <f t="shared" si="80"/>
        <v>0</v>
      </c>
      <c r="BO73" s="51">
        <f t="shared" si="81"/>
        <v>0</v>
      </c>
      <c r="BP73" s="31">
        <f t="shared" si="82"/>
        <v>0</v>
      </c>
      <c r="BQ73" s="52">
        <f t="shared" si="83"/>
        <v>0</v>
      </c>
      <c r="BR73" s="52">
        <f t="shared" si="84"/>
        <v>0</v>
      </c>
    </row>
    <row r="74" spans="1:70" ht="40.5" customHeight="1">
      <c r="A74" s="5">
        <v>64</v>
      </c>
      <c r="B74" s="6"/>
      <c r="C74" s="79"/>
      <c r="D74" s="79"/>
      <c r="E74" s="7"/>
      <c r="F74" s="7"/>
      <c r="G74" s="80"/>
      <c r="H74" s="107">
        <f t="shared" si="41"/>
      </c>
      <c r="I74" s="81"/>
      <c r="J74" s="107">
        <f t="shared" si="42"/>
      </c>
      <c r="K74" s="159"/>
      <c r="L74" s="160"/>
      <c r="M74" s="45"/>
      <c r="N74" s="162"/>
      <c r="O74" s="163"/>
      <c r="P74" s="163"/>
      <c r="Q74" s="163"/>
      <c r="R74" s="164"/>
      <c r="S74" s="121"/>
      <c r="T74" s="9"/>
      <c r="U74" s="9">
        <f t="shared" si="86"/>
        <v>0</v>
      </c>
      <c r="V74" s="18">
        <f t="shared" si="85"/>
        <v>0</v>
      </c>
      <c r="AD74" s="51">
        <f t="shared" si="45"/>
        <v>0</v>
      </c>
      <c r="AE74" s="31">
        <f t="shared" si="46"/>
        <v>0</v>
      </c>
      <c r="AF74" s="31">
        <f t="shared" si="47"/>
        <v>0</v>
      </c>
      <c r="AG74" s="31">
        <f t="shared" si="48"/>
        <v>0</v>
      </c>
      <c r="AH74" s="31">
        <f t="shared" si="49"/>
        <v>0</v>
      </c>
      <c r="AI74" s="31">
        <f t="shared" si="50"/>
        <v>0</v>
      </c>
      <c r="AJ74" s="52">
        <f t="shared" si="51"/>
        <v>0</v>
      </c>
      <c r="AK74" s="51">
        <f t="shared" si="52"/>
        <v>0</v>
      </c>
      <c r="AL74" s="31">
        <f t="shared" si="53"/>
        <v>0</v>
      </c>
      <c r="AM74" s="31">
        <f t="shared" si="54"/>
        <v>0</v>
      </c>
      <c r="AN74" s="31">
        <f t="shared" si="55"/>
        <v>0</v>
      </c>
      <c r="AO74" s="31">
        <f t="shared" si="56"/>
        <v>0</v>
      </c>
      <c r="AP74" s="31">
        <f t="shared" si="57"/>
        <v>0</v>
      </c>
      <c r="AQ74" s="31">
        <f t="shared" si="58"/>
        <v>0</v>
      </c>
      <c r="AR74" s="31">
        <f t="shared" si="59"/>
        <v>0</v>
      </c>
      <c r="AS74" s="31">
        <f t="shared" si="60"/>
        <v>0</v>
      </c>
      <c r="AT74" s="31">
        <f t="shared" si="61"/>
        <v>0</v>
      </c>
      <c r="AU74" s="31">
        <f t="shared" si="62"/>
        <v>0</v>
      </c>
      <c r="AV74" s="31">
        <f t="shared" si="63"/>
        <v>0</v>
      </c>
      <c r="AW74" s="52">
        <f t="shared" si="64"/>
        <v>0</v>
      </c>
      <c r="AX74" s="56">
        <f t="shared" si="65"/>
        <v>0</v>
      </c>
      <c r="AY74" s="56">
        <f t="shared" si="66"/>
        <v>0</v>
      </c>
      <c r="BA74" s="51">
        <f t="shared" si="67"/>
        <v>0</v>
      </c>
      <c r="BB74" s="52">
        <f t="shared" si="68"/>
        <v>0</v>
      </c>
      <c r="BC74" s="51">
        <f t="shared" si="69"/>
        <v>0</v>
      </c>
      <c r="BD74" s="31">
        <f t="shared" si="70"/>
        <v>0</v>
      </c>
      <c r="BE74" s="31">
        <f t="shared" si="71"/>
        <v>0</v>
      </c>
      <c r="BF74" s="31">
        <f t="shared" si="72"/>
        <v>0</v>
      </c>
      <c r="BG74" s="52">
        <f t="shared" si="73"/>
        <v>0</v>
      </c>
      <c r="BH74" s="51">
        <f t="shared" si="74"/>
        <v>0</v>
      </c>
      <c r="BI74" s="52">
        <f t="shared" si="75"/>
        <v>0</v>
      </c>
      <c r="BJ74" s="51">
        <f t="shared" si="76"/>
        <v>0</v>
      </c>
      <c r="BK74" s="52">
        <f t="shared" si="77"/>
        <v>0</v>
      </c>
      <c r="BL74" s="51">
        <f t="shared" si="78"/>
        <v>0</v>
      </c>
      <c r="BM74" s="31">
        <f t="shared" si="79"/>
        <v>0</v>
      </c>
      <c r="BN74" s="52">
        <f t="shared" si="80"/>
        <v>0</v>
      </c>
      <c r="BO74" s="51">
        <f t="shared" si="81"/>
        <v>0</v>
      </c>
      <c r="BP74" s="31">
        <f t="shared" si="82"/>
        <v>0</v>
      </c>
      <c r="BQ74" s="52">
        <f t="shared" si="83"/>
        <v>0</v>
      </c>
      <c r="BR74" s="52">
        <f t="shared" si="84"/>
        <v>0</v>
      </c>
    </row>
    <row r="75" spans="1:70" ht="40.5" customHeight="1">
      <c r="A75" s="5">
        <v>65</v>
      </c>
      <c r="B75" s="6"/>
      <c r="C75" s="79"/>
      <c r="D75" s="79"/>
      <c r="E75" s="7"/>
      <c r="F75" s="7"/>
      <c r="G75" s="80"/>
      <c r="H75" s="107">
        <f t="shared" si="41"/>
      </c>
      <c r="I75" s="81"/>
      <c r="J75" s="107">
        <f t="shared" si="42"/>
      </c>
      <c r="K75" s="159"/>
      <c r="L75" s="160"/>
      <c r="M75" s="45"/>
      <c r="N75" s="162"/>
      <c r="O75" s="163"/>
      <c r="P75" s="163"/>
      <c r="Q75" s="163"/>
      <c r="R75" s="164"/>
      <c r="S75" s="121"/>
      <c r="T75" s="9"/>
      <c r="U75" s="9">
        <f t="shared" si="86"/>
        <v>0</v>
      </c>
      <c r="V75" s="18">
        <f t="shared" si="85"/>
        <v>0</v>
      </c>
      <c r="AD75" s="51">
        <f aca="true" t="shared" si="87" ref="AD75:AD110">IF($G75="a",$U75,0)</f>
        <v>0</v>
      </c>
      <c r="AE75" s="31">
        <f aca="true" t="shared" si="88" ref="AE75:AE110">IF($G75="b",$U75,0)</f>
        <v>0</v>
      </c>
      <c r="AF75" s="31">
        <f aca="true" t="shared" si="89" ref="AF75:AF110">IF($G75="c",$U75,0)</f>
        <v>0</v>
      </c>
      <c r="AG75" s="31">
        <f aca="true" t="shared" si="90" ref="AG75:AG110">IF($G75="d",$U75,0)</f>
        <v>0</v>
      </c>
      <c r="AH75" s="31">
        <f aca="true" t="shared" si="91" ref="AH75:AH110">IF($G75="e",$U75,0)</f>
        <v>0</v>
      </c>
      <c r="AI75" s="31">
        <f aca="true" t="shared" si="92" ref="AI75:AI110">IF($G75="f",$U75,0)</f>
        <v>0</v>
      </c>
      <c r="AJ75" s="52">
        <f aca="true" t="shared" si="93" ref="AJ75:AJ110">IF($G75="g",$U75,0)</f>
        <v>0</v>
      </c>
      <c r="AK75" s="51">
        <f aca="true" t="shared" si="94" ref="AK75:AK110">IF($G75="h",$U75,0)</f>
        <v>0</v>
      </c>
      <c r="AL75" s="31">
        <f aca="true" t="shared" si="95" ref="AL75:AL110">IF($G75="i",$U75,0)</f>
        <v>0</v>
      </c>
      <c r="AM75" s="31">
        <f aca="true" t="shared" si="96" ref="AM75:AM110">IF($G75="j",$U75,0)</f>
        <v>0</v>
      </c>
      <c r="AN75" s="31">
        <f aca="true" t="shared" si="97" ref="AN75:AN110">IF($G75="k",$U75,0)</f>
        <v>0</v>
      </c>
      <c r="AO75" s="31">
        <f aca="true" t="shared" si="98" ref="AO75:AO110">IF($G75="l",$U75,0)</f>
        <v>0</v>
      </c>
      <c r="AP75" s="31">
        <f aca="true" t="shared" si="99" ref="AP75:AP110">IF($G75="m",$U75,0)</f>
        <v>0</v>
      </c>
      <c r="AQ75" s="31">
        <f aca="true" t="shared" si="100" ref="AQ75:AQ110">IF($G75="n",$U75,0)</f>
        <v>0</v>
      </c>
      <c r="AR75" s="31">
        <f aca="true" t="shared" si="101" ref="AR75:AR110">IF($G75="o",$U75,0)</f>
        <v>0</v>
      </c>
      <c r="AS75" s="31">
        <f aca="true" t="shared" si="102" ref="AS75:AS110">IF($G75="p",$U75,0)</f>
        <v>0</v>
      </c>
      <c r="AT75" s="31">
        <f aca="true" t="shared" si="103" ref="AT75:AT110">IF($G75="q",$U75,0)</f>
        <v>0</v>
      </c>
      <c r="AU75" s="31">
        <f aca="true" t="shared" si="104" ref="AU75:AU110">IF($G75="r",$U75,0)</f>
        <v>0</v>
      </c>
      <c r="AV75" s="31">
        <f aca="true" t="shared" si="105" ref="AV75:AV110">IF($G75="s",$U75,0)</f>
        <v>0</v>
      </c>
      <c r="AW75" s="52">
        <f aca="true" t="shared" si="106" ref="AW75:AW110">IF($G75="t",$U75,0)</f>
        <v>0</v>
      </c>
      <c r="AX75" s="56">
        <f aca="true" t="shared" si="107" ref="AX75:AX110">IF($G75="u",$U75,0)</f>
        <v>0</v>
      </c>
      <c r="AY75" s="56">
        <f aca="true" t="shared" si="108" ref="AY75:AY110">IF($G75="v",$U75,0)</f>
        <v>0</v>
      </c>
      <c r="BA75" s="51">
        <f aca="true" t="shared" si="109" ref="BA75:BA109">IF($I75=1,$U75,0)</f>
        <v>0</v>
      </c>
      <c r="BB75" s="52">
        <f aca="true" t="shared" si="110" ref="BB75:BB109">IF($I75=2,$U75,0)</f>
        <v>0</v>
      </c>
      <c r="BC75" s="51">
        <f aca="true" t="shared" si="111" ref="BC75:BC109">IF($I75=3,$U75,0)</f>
        <v>0</v>
      </c>
      <c r="BD75" s="31">
        <f aca="true" t="shared" si="112" ref="BD75:BD109">IF($I75=4,$U75,0)</f>
        <v>0</v>
      </c>
      <c r="BE75" s="31">
        <f aca="true" t="shared" si="113" ref="BE75:BE109">IF($I75=5,$U75,0)</f>
        <v>0</v>
      </c>
      <c r="BF75" s="31">
        <f aca="true" t="shared" si="114" ref="BF75:BF109">IF($I75=6,$U75,0)</f>
        <v>0</v>
      </c>
      <c r="BG75" s="52">
        <f aca="true" t="shared" si="115" ref="BG75:BG109">IF($I75=7,$U75,0)</f>
        <v>0</v>
      </c>
      <c r="BH75" s="51">
        <f aca="true" t="shared" si="116" ref="BH75:BH109">IF($I75=8,$U75,0)</f>
        <v>0</v>
      </c>
      <c r="BI75" s="52">
        <f aca="true" t="shared" si="117" ref="BI75:BI109">IF($I75=9,$U75,0)</f>
        <v>0</v>
      </c>
      <c r="BJ75" s="51">
        <f aca="true" t="shared" si="118" ref="BJ75:BJ109">IF($I75=10,$U75,0)</f>
        <v>0</v>
      </c>
      <c r="BK75" s="52">
        <f aca="true" t="shared" si="119" ref="BK75:BK109">IF($I75=11,$U75,0)</f>
        <v>0</v>
      </c>
      <c r="BL75" s="51">
        <f aca="true" t="shared" si="120" ref="BL75:BL109">IF($I75=12,$U75,0)</f>
        <v>0</v>
      </c>
      <c r="BM75" s="31">
        <f aca="true" t="shared" si="121" ref="BM75:BM109">IF($I75=13,$U75,0)</f>
        <v>0</v>
      </c>
      <c r="BN75" s="52">
        <f aca="true" t="shared" si="122" ref="BN75:BN109">IF($I75=14,$U75,0)</f>
        <v>0</v>
      </c>
      <c r="BO75" s="51">
        <f aca="true" t="shared" si="123" ref="BO75:BO109">IF($I75=15,$U75,0)</f>
        <v>0</v>
      </c>
      <c r="BP75" s="31">
        <f aca="true" t="shared" si="124" ref="BP75:BP109">IF($I75=16,$U75,0)</f>
        <v>0</v>
      </c>
      <c r="BQ75" s="52">
        <f aca="true" t="shared" si="125" ref="BQ75:BQ109">IF($I75=17,$U75,0)</f>
        <v>0</v>
      </c>
      <c r="BR75" s="52">
        <f aca="true" t="shared" si="126" ref="BR75:BR109">IF($I75=18,$U75,0)</f>
        <v>0</v>
      </c>
    </row>
    <row r="76" spans="1:70" ht="40.5" customHeight="1">
      <c r="A76" s="5">
        <v>66</v>
      </c>
      <c r="B76" s="6"/>
      <c r="C76" s="79"/>
      <c r="D76" s="79"/>
      <c r="E76" s="7"/>
      <c r="F76" s="7"/>
      <c r="G76" s="80"/>
      <c r="H76" s="107">
        <f aca="true" t="shared" si="127" ref="H76:H110">IF(G76="","",VLOOKUP(G76,$Z$11:$AA$32,2,FALSE))</f>
      </c>
      <c r="I76" s="81"/>
      <c r="J76" s="107">
        <f aca="true" t="shared" si="128" ref="J76:J110">IF(I76="","",VLOOKUP(I76,$Z$36:$AA$53,2,FALSE))</f>
      </c>
      <c r="K76" s="159"/>
      <c r="L76" s="160"/>
      <c r="M76" s="45"/>
      <c r="N76" s="162"/>
      <c r="O76" s="163"/>
      <c r="P76" s="163"/>
      <c r="Q76" s="163"/>
      <c r="R76" s="164"/>
      <c r="S76" s="121"/>
      <c r="T76" s="9"/>
      <c r="U76" s="9">
        <f t="shared" si="86"/>
        <v>0</v>
      </c>
      <c r="V76" s="18">
        <f aca="true" t="shared" si="129" ref="V76:V107">IF(U76=0,0,V75+U76)</f>
        <v>0</v>
      </c>
      <c r="AD76" s="51">
        <f t="shared" si="87"/>
        <v>0</v>
      </c>
      <c r="AE76" s="31">
        <f t="shared" si="88"/>
        <v>0</v>
      </c>
      <c r="AF76" s="31">
        <f t="shared" si="89"/>
        <v>0</v>
      </c>
      <c r="AG76" s="31">
        <f t="shared" si="90"/>
        <v>0</v>
      </c>
      <c r="AH76" s="31">
        <f t="shared" si="91"/>
        <v>0</v>
      </c>
      <c r="AI76" s="31">
        <f t="shared" si="92"/>
        <v>0</v>
      </c>
      <c r="AJ76" s="52">
        <f t="shared" si="93"/>
        <v>0</v>
      </c>
      <c r="AK76" s="51">
        <f t="shared" si="94"/>
        <v>0</v>
      </c>
      <c r="AL76" s="31">
        <f t="shared" si="95"/>
        <v>0</v>
      </c>
      <c r="AM76" s="31">
        <f t="shared" si="96"/>
        <v>0</v>
      </c>
      <c r="AN76" s="31">
        <f t="shared" si="97"/>
        <v>0</v>
      </c>
      <c r="AO76" s="31">
        <f t="shared" si="98"/>
        <v>0</v>
      </c>
      <c r="AP76" s="31">
        <f t="shared" si="99"/>
        <v>0</v>
      </c>
      <c r="AQ76" s="31">
        <f t="shared" si="100"/>
        <v>0</v>
      </c>
      <c r="AR76" s="31">
        <f t="shared" si="101"/>
        <v>0</v>
      </c>
      <c r="AS76" s="31">
        <f t="shared" si="102"/>
        <v>0</v>
      </c>
      <c r="AT76" s="31">
        <f t="shared" si="103"/>
        <v>0</v>
      </c>
      <c r="AU76" s="31">
        <f t="shared" si="104"/>
        <v>0</v>
      </c>
      <c r="AV76" s="31">
        <f t="shared" si="105"/>
        <v>0</v>
      </c>
      <c r="AW76" s="52">
        <f t="shared" si="106"/>
        <v>0</v>
      </c>
      <c r="AX76" s="56">
        <f t="shared" si="107"/>
        <v>0</v>
      </c>
      <c r="AY76" s="56">
        <f t="shared" si="108"/>
        <v>0</v>
      </c>
      <c r="BA76" s="51">
        <f t="shared" si="109"/>
        <v>0</v>
      </c>
      <c r="BB76" s="52">
        <f t="shared" si="110"/>
        <v>0</v>
      </c>
      <c r="BC76" s="51">
        <f t="shared" si="111"/>
        <v>0</v>
      </c>
      <c r="BD76" s="31">
        <f t="shared" si="112"/>
        <v>0</v>
      </c>
      <c r="BE76" s="31">
        <f t="shared" si="113"/>
        <v>0</v>
      </c>
      <c r="BF76" s="31">
        <f t="shared" si="114"/>
        <v>0</v>
      </c>
      <c r="BG76" s="52">
        <f t="shared" si="115"/>
        <v>0</v>
      </c>
      <c r="BH76" s="51">
        <f t="shared" si="116"/>
        <v>0</v>
      </c>
      <c r="BI76" s="52">
        <f t="shared" si="117"/>
        <v>0</v>
      </c>
      <c r="BJ76" s="51">
        <f t="shared" si="118"/>
        <v>0</v>
      </c>
      <c r="BK76" s="52">
        <f t="shared" si="119"/>
        <v>0</v>
      </c>
      <c r="BL76" s="51">
        <f t="shared" si="120"/>
        <v>0</v>
      </c>
      <c r="BM76" s="31">
        <f t="shared" si="121"/>
        <v>0</v>
      </c>
      <c r="BN76" s="52">
        <f t="shared" si="122"/>
        <v>0</v>
      </c>
      <c r="BO76" s="51">
        <f t="shared" si="123"/>
        <v>0</v>
      </c>
      <c r="BP76" s="31">
        <f t="shared" si="124"/>
        <v>0</v>
      </c>
      <c r="BQ76" s="52">
        <f t="shared" si="125"/>
        <v>0</v>
      </c>
      <c r="BR76" s="52">
        <f t="shared" si="126"/>
        <v>0</v>
      </c>
    </row>
    <row r="77" spans="1:70" ht="40.5" customHeight="1">
      <c r="A77" s="5">
        <v>67</v>
      </c>
      <c r="B77" s="6"/>
      <c r="C77" s="79"/>
      <c r="D77" s="79"/>
      <c r="E77" s="7"/>
      <c r="F77" s="7"/>
      <c r="G77" s="80"/>
      <c r="H77" s="107">
        <f t="shared" si="127"/>
      </c>
      <c r="I77" s="81"/>
      <c r="J77" s="107">
        <f t="shared" si="128"/>
      </c>
      <c r="K77" s="159"/>
      <c r="L77" s="160"/>
      <c r="M77" s="45"/>
      <c r="N77" s="162"/>
      <c r="O77" s="163"/>
      <c r="P77" s="163"/>
      <c r="Q77" s="163"/>
      <c r="R77" s="164"/>
      <c r="S77" s="121"/>
      <c r="T77" s="9"/>
      <c r="U77" s="9">
        <f t="shared" si="86"/>
        <v>0</v>
      </c>
      <c r="V77" s="18">
        <f t="shared" si="129"/>
        <v>0</v>
      </c>
      <c r="AD77" s="51">
        <f t="shared" si="87"/>
        <v>0</v>
      </c>
      <c r="AE77" s="31">
        <f t="shared" si="88"/>
        <v>0</v>
      </c>
      <c r="AF77" s="31">
        <f t="shared" si="89"/>
        <v>0</v>
      </c>
      <c r="AG77" s="31">
        <f t="shared" si="90"/>
        <v>0</v>
      </c>
      <c r="AH77" s="31">
        <f t="shared" si="91"/>
        <v>0</v>
      </c>
      <c r="AI77" s="31">
        <f t="shared" si="92"/>
        <v>0</v>
      </c>
      <c r="AJ77" s="52">
        <f t="shared" si="93"/>
        <v>0</v>
      </c>
      <c r="AK77" s="51">
        <f t="shared" si="94"/>
        <v>0</v>
      </c>
      <c r="AL77" s="31">
        <f t="shared" si="95"/>
        <v>0</v>
      </c>
      <c r="AM77" s="31">
        <f t="shared" si="96"/>
        <v>0</v>
      </c>
      <c r="AN77" s="31">
        <f t="shared" si="97"/>
        <v>0</v>
      </c>
      <c r="AO77" s="31">
        <f t="shared" si="98"/>
        <v>0</v>
      </c>
      <c r="AP77" s="31">
        <f t="shared" si="99"/>
        <v>0</v>
      </c>
      <c r="AQ77" s="31">
        <f t="shared" si="100"/>
        <v>0</v>
      </c>
      <c r="AR77" s="31">
        <f t="shared" si="101"/>
        <v>0</v>
      </c>
      <c r="AS77" s="31">
        <f t="shared" si="102"/>
        <v>0</v>
      </c>
      <c r="AT77" s="31">
        <f t="shared" si="103"/>
        <v>0</v>
      </c>
      <c r="AU77" s="31">
        <f t="shared" si="104"/>
        <v>0</v>
      </c>
      <c r="AV77" s="31">
        <f t="shared" si="105"/>
        <v>0</v>
      </c>
      <c r="AW77" s="52">
        <f t="shared" si="106"/>
        <v>0</v>
      </c>
      <c r="AX77" s="56">
        <f t="shared" si="107"/>
        <v>0</v>
      </c>
      <c r="AY77" s="56">
        <f t="shared" si="108"/>
        <v>0</v>
      </c>
      <c r="BA77" s="51">
        <f t="shared" si="109"/>
        <v>0</v>
      </c>
      <c r="BB77" s="52">
        <f t="shared" si="110"/>
        <v>0</v>
      </c>
      <c r="BC77" s="51">
        <f t="shared" si="111"/>
        <v>0</v>
      </c>
      <c r="BD77" s="31">
        <f t="shared" si="112"/>
        <v>0</v>
      </c>
      <c r="BE77" s="31">
        <f t="shared" si="113"/>
        <v>0</v>
      </c>
      <c r="BF77" s="31">
        <f t="shared" si="114"/>
        <v>0</v>
      </c>
      <c r="BG77" s="52">
        <f t="shared" si="115"/>
        <v>0</v>
      </c>
      <c r="BH77" s="51">
        <f t="shared" si="116"/>
        <v>0</v>
      </c>
      <c r="BI77" s="52">
        <f t="shared" si="117"/>
        <v>0</v>
      </c>
      <c r="BJ77" s="51">
        <f t="shared" si="118"/>
        <v>0</v>
      </c>
      <c r="BK77" s="52">
        <f t="shared" si="119"/>
        <v>0</v>
      </c>
      <c r="BL77" s="51">
        <f t="shared" si="120"/>
        <v>0</v>
      </c>
      <c r="BM77" s="31">
        <f t="shared" si="121"/>
        <v>0</v>
      </c>
      <c r="BN77" s="52">
        <f t="shared" si="122"/>
        <v>0</v>
      </c>
      <c r="BO77" s="51">
        <f t="shared" si="123"/>
        <v>0</v>
      </c>
      <c r="BP77" s="31">
        <f t="shared" si="124"/>
        <v>0</v>
      </c>
      <c r="BQ77" s="52">
        <f t="shared" si="125"/>
        <v>0</v>
      </c>
      <c r="BR77" s="52">
        <f t="shared" si="126"/>
        <v>0</v>
      </c>
    </row>
    <row r="78" spans="1:70" ht="40.5" customHeight="1">
      <c r="A78" s="5">
        <v>68</v>
      </c>
      <c r="B78" s="6"/>
      <c r="C78" s="79"/>
      <c r="D78" s="79"/>
      <c r="E78" s="7"/>
      <c r="F78" s="7"/>
      <c r="G78" s="80"/>
      <c r="H78" s="107">
        <f t="shared" si="127"/>
      </c>
      <c r="I78" s="81"/>
      <c r="J78" s="107">
        <f t="shared" si="128"/>
      </c>
      <c r="K78" s="159"/>
      <c r="L78" s="160"/>
      <c r="M78" s="45"/>
      <c r="N78" s="162"/>
      <c r="O78" s="163"/>
      <c r="P78" s="163"/>
      <c r="Q78" s="163"/>
      <c r="R78" s="164"/>
      <c r="S78" s="121"/>
      <c r="T78" s="9"/>
      <c r="U78" s="9">
        <f t="shared" si="86"/>
        <v>0</v>
      </c>
      <c r="V78" s="18">
        <f t="shared" si="129"/>
        <v>0</v>
      </c>
      <c r="AD78" s="51">
        <f t="shared" si="87"/>
        <v>0</v>
      </c>
      <c r="AE78" s="31">
        <f t="shared" si="88"/>
        <v>0</v>
      </c>
      <c r="AF78" s="31">
        <f t="shared" si="89"/>
        <v>0</v>
      </c>
      <c r="AG78" s="31">
        <f t="shared" si="90"/>
        <v>0</v>
      </c>
      <c r="AH78" s="31">
        <f t="shared" si="91"/>
        <v>0</v>
      </c>
      <c r="AI78" s="31">
        <f t="shared" si="92"/>
        <v>0</v>
      </c>
      <c r="AJ78" s="52">
        <f t="shared" si="93"/>
        <v>0</v>
      </c>
      <c r="AK78" s="51">
        <f t="shared" si="94"/>
        <v>0</v>
      </c>
      <c r="AL78" s="31">
        <f t="shared" si="95"/>
        <v>0</v>
      </c>
      <c r="AM78" s="31">
        <f t="shared" si="96"/>
        <v>0</v>
      </c>
      <c r="AN78" s="31">
        <f t="shared" si="97"/>
        <v>0</v>
      </c>
      <c r="AO78" s="31">
        <f t="shared" si="98"/>
        <v>0</v>
      </c>
      <c r="AP78" s="31">
        <f t="shared" si="99"/>
        <v>0</v>
      </c>
      <c r="AQ78" s="31">
        <f t="shared" si="100"/>
        <v>0</v>
      </c>
      <c r="AR78" s="31">
        <f t="shared" si="101"/>
        <v>0</v>
      </c>
      <c r="AS78" s="31">
        <f t="shared" si="102"/>
        <v>0</v>
      </c>
      <c r="AT78" s="31">
        <f t="shared" si="103"/>
        <v>0</v>
      </c>
      <c r="AU78" s="31">
        <f t="shared" si="104"/>
        <v>0</v>
      </c>
      <c r="AV78" s="31">
        <f t="shared" si="105"/>
        <v>0</v>
      </c>
      <c r="AW78" s="52">
        <f t="shared" si="106"/>
        <v>0</v>
      </c>
      <c r="AX78" s="56">
        <f t="shared" si="107"/>
        <v>0</v>
      </c>
      <c r="AY78" s="56">
        <f t="shared" si="108"/>
        <v>0</v>
      </c>
      <c r="BA78" s="51">
        <f t="shared" si="109"/>
        <v>0</v>
      </c>
      <c r="BB78" s="52">
        <f t="shared" si="110"/>
        <v>0</v>
      </c>
      <c r="BC78" s="51">
        <f t="shared" si="111"/>
        <v>0</v>
      </c>
      <c r="BD78" s="31">
        <f t="shared" si="112"/>
        <v>0</v>
      </c>
      <c r="BE78" s="31">
        <f t="shared" si="113"/>
        <v>0</v>
      </c>
      <c r="BF78" s="31">
        <f t="shared" si="114"/>
        <v>0</v>
      </c>
      <c r="BG78" s="52">
        <f t="shared" si="115"/>
        <v>0</v>
      </c>
      <c r="BH78" s="51">
        <f t="shared" si="116"/>
        <v>0</v>
      </c>
      <c r="BI78" s="52">
        <f t="shared" si="117"/>
        <v>0</v>
      </c>
      <c r="BJ78" s="51">
        <f t="shared" si="118"/>
        <v>0</v>
      </c>
      <c r="BK78" s="52">
        <f t="shared" si="119"/>
        <v>0</v>
      </c>
      <c r="BL78" s="51">
        <f t="shared" si="120"/>
        <v>0</v>
      </c>
      <c r="BM78" s="31">
        <f t="shared" si="121"/>
        <v>0</v>
      </c>
      <c r="BN78" s="52">
        <f t="shared" si="122"/>
        <v>0</v>
      </c>
      <c r="BO78" s="51">
        <f t="shared" si="123"/>
        <v>0</v>
      </c>
      <c r="BP78" s="31">
        <f t="shared" si="124"/>
        <v>0</v>
      </c>
      <c r="BQ78" s="52">
        <f t="shared" si="125"/>
        <v>0</v>
      </c>
      <c r="BR78" s="52">
        <f t="shared" si="126"/>
        <v>0</v>
      </c>
    </row>
    <row r="79" spans="1:70" ht="40.5" customHeight="1">
      <c r="A79" s="5">
        <v>69</v>
      </c>
      <c r="B79" s="6"/>
      <c r="C79" s="79"/>
      <c r="D79" s="79"/>
      <c r="E79" s="7"/>
      <c r="F79" s="7"/>
      <c r="G79" s="80"/>
      <c r="H79" s="107">
        <f t="shared" si="127"/>
      </c>
      <c r="I79" s="81"/>
      <c r="J79" s="107">
        <f t="shared" si="128"/>
      </c>
      <c r="K79" s="159"/>
      <c r="L79" s="160"/>
      <c r="M79" s="45"/>
      <c r="N79" s="162"/>
      <c r="O79" s="163"/>
      <c r="P79" s="163"/>
      <c r="Q79" s="163"/>
      <c r="R79" s="164"/>
      <c r="S79" s="121"/>
      <c r="T79" s="9"/>
      <c r="U79" s="9">
        <f t="shared" si="86"/>
        <v>0</v>
      </c>
      <c r="V79" s="18">
        <f t="shared" si="129"/>
        <v>0</v>
      </c>
      <c r="AD79" s="51">
        <f t="shared" si="87"/>
        <v>0</v>
      </c>
      <c r="AE79" s="31">
        <f t="shared" si="88"/>
        <v>0</v>
      </c>
      <c r="AF79" s="31">
        <f t="shared" si="89"/>
        <v>0</v>
      </c>
      <c r="AG79" s="31">
        <f t="shared" si="90"/>
        <v>0</v>
      </c>
      <c r="AH79" s="31">
        <f t="shared" si="91"/>
        <v>0</v>
      </c>
      <c r="AI79" s="31">
        <f t="shared" si="92"/>
        <v>0</v>
      </c>
      <c r="AJ79" s="52">
        <f t="shared" si="93"/>
        <v>0</v>
      </c>
      <c r="AK79" s="51">
        <f t="shared" si="94"/>
        <v>0</v>
      </c>
      <c r="AL79" s="31">
        <f t="shared" si="95"/>
        <v>0</v>
      </c>
      <c r="AM79" s="31">
        <f t="shared" si="96"/>
        <v>0</v>
      </c>
      <c r="AN79" s="31">
        <f t="shared" si="97"/>
        <v>0</v>
      </c>
      <c r="AO79" s="31">
        <f t="shared" si="98"/>
        <v>0</v>
      </c>
      <c r="AP79" s="31">
        <f t="shared" si="99"/>
        <v>0</v>
      </c>
      <c r="AQ79" s="31">
        <f t="shared" si="100"/>
        <v>0</v>
      </c>
      <c r="AR79" s="31">
        <f t="shared" si="101"/>
        <v>0</v>
      </c>
      <c r="AS79" s="31">
        <f t="shared" si="102"/>
        <v>0</v>
      </c>
      <c r="AT79" s="31">
        <f t="shared" si="103"/>
        <v>0</v>
      </c>
      <c r="AU79" s="31">
        <f t="shared" si="104"/>
        <v>0</v>
      </c>
      <c r="AV79" s="31">
        <f t="shared" si="105"/>
        <v>0</v>
      </c>
      <c r="AW79" s="52">
        <f t="shared" si="106"/>
        <v>0</v>
      </c>
      <c r="AX79" s="56">
        <f t="shared" si="107"/>
        <v>0</v>
      </c>
      <c r="AY79" s="56">
        <f t="shared" si="108"/>
        <v>0</v>
      </c>
      <c r="BA79" s="51">
        <f t="shared" si="109"/>
        <v>0</v>
      </c>
      <c r="BB79" s="52">
        <f t="shared" si="110"/>
        <v>0</v>
      </c>
      <c r="BC79" s="51">
        <f t="shared" si="111"/>
        <v>0</v>
      </c>
      <c r="BD79" s="31">
        <f t="shared" si="112"/>
        <v>0</v>
      </c>
      <c r="BE79" s="31">
        <f t="shared" si="113"/>
        <v>0</v>
      </c>
      <c r="BF79" s="31">
        <f t="shared" si="114"/>
        <v>0</v>
      </c>
      <c r="BG79" s="52">
        <f t="shared" si="115"/>
        <v>0</v>
      </c>
      <c r="BH79" s="51">
        <f t="shared" si="116"/>
        <v>0</v>
      </c>
      <c r="BI79" s="52">
        <f t="shared" si="117"/>
        <v>0</v>
      </c>
      <c r="BJ79" s="51">
        <f t="shared" si="118"/>
        <v>0</v>
      </c>
      <c r="BK79" s="52">
        <f t="shared" si="119"/>
        <v>0</v>
      </c>
      <c r="BL79" s="51">
        <f t="shared" si="120"/>
        <v>0</v>
      </c>
      <c r="BM79" s="31">
        <f t="shared" si="121"/>
        <v>0</v>
      </c>
      <c r="BN79" s="52">
        <f t="shared" si="122"/>
        <v>0</v>
      </c>
      <c r="BO79" s="51">
        <f t="shared" si="123"/>
        <v>0</v>
      </c>
      <c r="BP79" s="31">
        <f t="shared" si="124"/>
        <v>0</v>
      </c>
      <c r="BQ79" s="52">
        <f t="shared" si="125"/>
        <v>0</v>
      </c>
      <c r="BR79" s="52">
        <f t="shared" si="126"/>
        <v>0</v>
      </c>
    </row>
    <row r="80" spans="1:70" ht="40.5" customHeight="1">
      <c r="A80" s="5">
        <v>70</v>
      </c>
      <c r="B80" s="6"/>
      <c r="C80" s="79"/>
      <c r="D80" s="79"/>
      <c r="E80" s="7"/>
      <c r="F80" s="7"/>
      <c r="G80" s="80"/>
      <c r="H80" s="107">
        <f t="shared" si="127"/>
      </c>
      <c r="I80" s="81"/>
      <c r="J80" s="107">
        <f t="shared" si="128"/>
      </c>
      <c r="K80" s="159"/>
      <c r="L80" s="160"/>
      <c r="M80" s="45"/>
      <c r="N80" s="162"/>
      <c r="O80" s="163"/>
      <c r="P80" s="163"/>
      <c r="Q80" s="163"/>
      <c r="R80" s="164"/>
      <c r="S80" s="121"/>
      <c r="T80" s="9"/>
      <c r="U80" s="9">
        <f aca="true" t="shared" si="130" ref="U80:U110">ROUND(S80*T80,1)</f>
        <v>0</v>
      </c>
      <c r="V80" s="18">
        <f t="shared" si="129"/>
        <v>0</v>
      </c>
      <c r="AD80" s="51">
        <f t="shared" si="87"/>
        <v>0</v>
      </c>
      <c r="AE80" s="31">
        <f t="shared" si="88"/>
        <v>0</v>
      </c>
      <c r="AF80" s="31">
        <f t="shared" si="89"/>
        <v>0</v>
      </c>
      <c r="AG80" s="31">
        <f t="shared" si="90"/>
        <v>0</v>
      </c>
      <c r="AH80" s="31">
        <f t="shared" si="91"/>
        <v>0</v>
      </c>
      <c r="AI80" s="31">
        <f t="shared" si="92"/>
        <v>0</v>
      </c>
      <c r="AJ80" s="52">
        <f t="shared" si="93"/>
        <v>0</v>
      </c>
      <c r="AK80" s="51">
        <f t="shared" si="94"/>
        <v>0</v>
      </c>
      <c r="AL80" s="31">
        <f t="shared" si="95"/>
        <v>0</v>
      </c>
      <c r="AM80" s="31">
        <f t="shared" si="96"/>
        <v>0</v>
      </c>
      <c r="AN80" s="31">
        <f t="shared" si="97"/>
        <v>0</v>
      </c>
      <c r="AO80" s="31">
        <f t="shared" si="98"/>
        <v>0</v>
      </c>
      <c r="AP80" s="31">
        <f t="shared" si="99"/>
        <v>0</v>
      </c>
      <c r="AQ80" s="31">
        <f t="shared" si="100"/>
        <v>0</v>
      </c>
      <c r="AR80" s="31">
        <f t="shared" si="101"/>
        <v>0</v>
      </c>
      <c r="AS80" s="31">
        <f t="shared" si="102"/>
        <v>0</v>
      </c>
      <c r="AT80" s="31">
        <f t="shared" si="103"/>
        <v>0</v>
      </c>
      <c r="AU80" s="31">
        <f t="shared" si="104"/>
        <v>0</v>
      </c>
      <c r="AV80" s="31">
        <f t="shared" si="105"/>
        <v>0</v>
      </c>
      <c r="AW80" s="52">
        <f t="shared" si="106"/>
        <v>0</v>
      </c>
      <c r="AX80" s="56">
        <f t="shared" si="107"/>
        <v>0</v>
      </c>
      <c r="AY80" s="56">
        <f t="shared" si="108"/>
        <v>0</v>
      </c>
      <c r="BA80" s="51">
        <f t="shared" si="109"/>
        <v>0</v>
      </c>
      <c r="BB80" s="52">
        <f t="shared" si="110"/>
        <v>0</v>
      </c>
      <c r="BC80" s="51">
        <f t="shared" si="111"/>
        <v>0</v>
      </c>
      <c r="BD80" s="31">
        <f t="shared" si="112"/>
        <v>0</v>
      </c>
      <c r="BE80" s="31">
        <f t="shared" si="113"/>
        <v>0</v>
      </c>
      <c r="BF80" s="31">
        <f t="shared" si="114"/>
        <v>0</v>
      </c>
      <c r="BG80" s="52">
        <f t="shared" si="115"/>
        <v>0</v>
      </c>
      <c r="BH80" s="51">
        <f t="shared" si="116"/>
        <v>0</v>
      </c>
      <c r="BI80" s="52">
        <f t="shared" si="117"/>
        <v>0</v>
      </c>
      <c r="BJ80" s="51">
        <f t="shared" si="118"/>
        <v>0</v>
      </c>
      <c r="BK80" s="52">
        <f t="shared" si="119"/>
        <v>0</v>
      </c>
      <c r="BL80" s="51">
        <f t="shared" si="120"/>
        <v>0</v>
      </c>
      <c r="BM80" s="31">
        <f t="shared" si="121"/>
        <v>0</v>
      </c>
      <c r="BN80" s="52">
        <f t="shared" si="122"/>
        <v>0</v>
      </c>
      <c r="BO80" s="51">
        <f t="shared" si="123"/>
        <v>0</v>
      </c>
      <c r="BP80" s="31">
        <f t="shared" si="124"/>
        <v>0</v>
      </c>
      <c r="BQ80" s="52">
        <f t="shared" si="125"/>
        <v>0</v>
      </c>
      <c r="BR80" s="52">
        <f t="shared" si="126"/>
        <v>0</v>
      </c>
    </row>
    <row r="81" spans="1:70" ht="40.5" customHeight="1">
      <c r="A81" s="5">
        <v>71</v>
      </c>
      <c r="B81" s="6"/>
      <c r="C81" s="79"/>
      <c r="D81" s="79"/>
      <c r="E81" s="7"/>
      <c r="F81" s="7"/>
      <c r="G81" s="80"/>
      <c r="H81" s="107">
        <f t="shared" si="127"/>
      </c>
      <c r="I81" s="81"/>
      <c r="J81" s="107">
        <f t="shared" si="128"/>
      </c>
      <c r="K81" s="159"/>
      <c r="L81" s="160"/>
      <c r="M81" s="45"/>
      <c r="N81" s="162"/>
      <c r="O81" s="163"/>
      <c r="P81" s="163"/>
      <c r="Q81" s="163"/>
      <c r="R81" s="164"/>
      <c r="S81" s="121"/>
      <c r="T81" s="9"/>
      <c r="U81" s="9">
        <f t="shared" si="130"/>
        <v>0</v>
      </c>
      <c r="V81" s="18">
        <f t="shared" si="129"/>
        <v>0</v>
      </c>
      <c r="AD81" s="51">
        <f t="shared" si="87"/>
        <v>0</v>
      </c>
      <c r="AE81" s="31">
        <f t="shared" si="88"/>
        <v>0</v>
      </c>
      <c r="AF81" s="31">
        <f t="shared" si="89"/>
        <v>0</v>
      </c>
      <c r="AG81" s="31">
        <f t="shared" si="90"/>
        <v>0</v>
      </c>
      <c r="AH81" s="31">
        <f t="shared" si="91"/>
        <v>0</v>
      </c>
      <c r="AI81" s="31">
        <f t="shared" si="92"/>
        <v>0</v>
      </c>
      <c r="AJ81" s="52">
        <f t="shared" si="93"/>
        <v>0</v>
      </c>
      <c r="AK81" s="51">
        <f t="shared" si="94"/>
        <v>0</v>
      </c>
      <c r="AL81" s="31">
        <f t="shared" si="95"/>
        <v>0</v>
      </c>
      <c r="AM81" s="31">
        <f t="shared" si="96"/>
        <v>0</v>
      </c>
      <c r="AN81" s="31">
        <f t="shared" si="97"/>
        <v>0</v>
      </c>
      <c r="AO81" s="31">
        <f t="shared" si="98"/>
        <v>0</v>
      </c>
      <c r="AP81" s="31">
        <f t="shared" si="99"/>
        <v>0</v>
      </c>
      <c r="AQ81" s="31">
        <f t="shared" si="100"/>
        <v>0</v>
      </c>
      <c r="AR81" s="31">
        <f t="shared" si="101"/>
        <v>0</v>
      </c>
      <c r="AS81" s="31">
        <f t="shared" si="102"/>
        <v>0</v>
      </c>
      <c r="AT81" s="31">
        <f t="shared" si="103"/>
        <v>0</v>
      </c>
      <c r="AU81" s="31">
        <f t="shared" si="104"/>
        <v>0</v>
      </c>
      <c r="AV81" s="31">
        <f t="shared" si="105"/>
        <v>0</v>
      </c>
      <c r="AW81" s="52">
        <f t="shared" si="106"/>
        <v>0</v>
      </c>
      <c r="AX81" s="56">
        <f t="shared" si="107"/>
        <v>0</v>
      </c>
      <c r="AY81" s="56">
        <f t="shared" si="108"/>
        <v>0</v>
      </c>
      <c r="BA81" s="51">
        <f t="shared" si="109"/>
        <v>0</v>
      </c>
      <c r="BB81" s="52">
        <f t="shared" si="110"/>
        <v>0</v>
      </c>
      <c r="BC81" s="51">
        <f t="shared" si="111"/>
        <v>0</v>
      </c>
      <c r="BD81" s="31">
        <f t="shared" si="112"/>
        <v>0</v>
      </c>
      <c r="BE81" s="31">
        <f t="shared" si="113"/>
        <v>0</v>
      </c>
      <c r="BF81" s="31">
        <f t="shared" si="114"/>
        <v>0</v>
      </c>
      <c r="BG81" s="52">
        <f t="shared" si="115"/>
        <v>0</v>
      </c>
      <c r="BH81" s="51">
        <f t="shared" si="116"/>
        <v>0</v>
      </c>
      <c r="BI81" s="52">
        <f t="shared" si="117"/>
        <v>0</v>
      </c>
      <c r="BJ81" s="51">
        <f t="shared" si="118"/>
        <v>0</v>
      </c>
      <c r="BK81" s="52">
        <f t="shared" si="119"/>
        <v>0</v>
      </c>
      <c r="BL81" s="51">
        <f t="shared" si="120"/>
        <v>0</v>
      </c>
      <c r="BM81" s="31">
        <f t="shared" si="121"/>
        <v>0</v>
      </c>
      <c r="BN81" s="52">
        <f t="shared" si="122"/>
        <v>0</v>
      </c>
      <c r="BO81" s="51">
        <f t="shared" si="123"/>
        <v>0</v>
      </c>
      <c r="BP81" s="31">
        <f t="shared" si="124"/>
        <v>0</v>
      </c>
      <c r="BQ81" s="52">
        <f t="shared" si="125"/>
        <v>0</v>
      </c>
      <c r="BR81" s="52">
        <f t="shared" si="126"/>
        <v>0</v>
      </c>
    </row>
    <row r="82" spans="1:70" ht="40.5" customHeight="1">
      <c r="A82" s="5">
        <v>72</v>
      </c>
      <c r="B82" s="6"/>
      <c r="C82" s="79"/>
      <c r="D82" s="79"/>
      <c r="E82" s="7"/>
      <c r="F82" s="7"/>
      <c r="G82" s="80"/>
      <c r="H82" s="107">
        <f t="shared" si="127"/>
      </c>
      <c r="I82" s="81"/>
      <c r="J82" s="107">
        <f t="shared" si="128"/>
      </c>
      <c r="K82" s="159"/>
      <c r="L82" s="160"/>
      <c r="M82" s="45"/>
      <c r="N82" s="162"/>
      <c r="O82" s="163"/>
      <c r="P82" s="163"/>
      <c r="Q82" s="163"/>
      <c r="R82" s="164"/>
      <c r="S82" s="121"/>
      <c r="T82" s="9"/>
      <c r="U82" s="9">
        <f t="shared" si="130"/>
        <v>0</v>
      </c>
      <c r="V82" s="18">
        <f t="shared" si="129"/>
        <v>0</v>
      </c>
      <c r="AD82" s="51">
        <f t="shared" si="87"/>
        <v>0</v>
      </c>
      <c r="AE82" s="31">
        <f t="shared" si="88"/>
        <v>0</v>
      </c>
      <c r="AF82" s="31">
        <f t="shared" si="89"/>
        <v>0</v>
      </c>
      <c r="AG82" s="31">
        <f t="shared" si="90"/>
        <v>0</v>
      </c>
      <c r="AH82" s="31">
        <f t="shared" si="91"/>
        <v>0</v>
      </c>
      <c r="AI82" s="31">
        <f t="shared" si="92"/>
        <v>0</v>
      </c>
      <c r="AJ82" s="52">
        <f t="shared" si="93"/>
        <v>0</v>
      </c>
      <c r="AK82" s="51">
        <f t="shared" si="94"/>
        <v>0</v>
      </c>
      <c r="AL82" s="31">
        <f t="shared" si="95"/>
        <v>0</v>
      </c>
      <c r="AM82" s="31">
        <f t="shared" si="96"/>
        <v>0</v>
      </c>
      <c r="AN82" s="31">
        <f t="shared" si="97"/>
        <v>0</v>
      </c>
      <c r="AO82" s="31">
        <f t="shared" si="98"/>
        <v>0</v>
      </c>
      <c r="AP82" s="31">
        <f t="shared" si="99"/>
        <v>0</v>
      </c>
      <c r="AQ82" s="31">
        <f t="shared" si="100"/>
        <v>0</v>
      </c>
      <c r="AR82" s="31">
        <f t="shared" si="101"/>
        <v>0</v>
      </c>
      <c r="AS82" s="31">
        <f t="shared" si="102"/>
        <v>0</v>
      </c>
      <c r="AT82" s="31">
        <f t="shared" si="103"/>
        <v>0</v>
      </c>
      <c r="AU82" s="31">
        <f t="shared" si="104"/>
        <v>0</v>
      </c>
      <c r="AV82" s="31">
        <f t="shared" si="105"/>
        <v>0</v>
      </c>
      <c r="AW82" s="52">
        <f t="shared" si="106"/>
        <v>0</v>
      </c>
      <c r="AX82" s="56">
        <f t="shared" si="107"/>
        <v>0</v>
      </c>
      <c r="AY82" s="56">
        <f t="shared" si="108"/>
        <v>0</v>
      </c>
      <c r="BA82" s="51">
        <f t="shared" si="109"/>
        <v>0</v>
      </c>
      <c r="BB82" s="52">
        <f t="shared" si="110"/>
        <v>0</v>
      </c>
      <c r="BC82" s="51">
        <f t="shared" si="111"/>
        <v>0</v>
      </c>
      <c r="BD82" s="31">
        <f t="shared" si="112"/>
        <v>0</v>
      </c>
      <c r="BE82" s="31">
        <f t="shared" si="113"/>
        <v>0</v>
      </c>
      <c r="BF82" s="31">
        <f t="shared" si="114"/>
        <v>0</v>
      </c>
      <c r="BG82" s="52">
        <f t="shared" si="115"/>
        <v>0</v>
      </c>
      <c r="BH82" s="51">
        <f t="shared" si="116"/>
        <v>0</v>
      </c>
      <c r="BI82" s="52">
        <f t="shared" si="117"/>
        <v>0</v>
      </c>
      <c r="BJ82" s="51">
        <f t="shared" si="118"/>
        <v>0</v>
      </c>
      <c r="BK82" s="52">
        <f t="shared" si="119"/>
        <v>0</v>
      </c>
      <c r="BL82" s="51">
        <f t="shared" si="120"/>
        <v>0</v>
      </c>
      <c r="BM82" s="31">
        <f t="shared" si="121"/>
        <v>0</v>
      </c>
      <c r="BN82" s="52">
        <f t="shared" si="122"/>
        <v>0</v>
      </c>
      <c r="BO82" s="51">
        <f t="shared" si="123"/>
        <v>0</v>
      </c>
      <c r="BP82" s="31">
        <f t="shared" si="124"/>
        <v>0</v>
      </c>
      <c r="BQ82" s="52">
        <f t="shared" si="125"/>
        <v>0</v>
      </c>
      <c r="BR82" s="52">
        <f t="shared" si="126"/>
        <v>0</v>
      </c>
    </row>
    <row r="83" spans="1:70" ht="40.5" customHeight="1">
      <c r="A83" s="5">
        <v>73</v>
      </c>
      <c r="B83" s="6"/>
      <c r="C83" s="79"/>
      <c r="D83" s="79"/>
      <c r="E83" s="7"/>
      <c r="F83" s="7"/>
      <c r="G83" s="80"/>
      <c r="H83" s="107">
        <f t="shared" si="127"/>
      </c>
      <c r="I83" s="81"/>
      <c r="J83" s="107">
        <f t="shared" si="128"/>
      </c>
      <c r="K83" s="159"/>
      <c r="L83" s="160"/>
      <c r="M83" s="45"/>
      <c r="N83" s="162"/>
      <c r="O83" s="163"/>
      <c r="P83" s="163"/>
      <c r="Q83" s="163"/>
      <c r="R83" s="164"/>
      <c r="S83" s="121"/>
      <c r="T83" s="9"/>
      <c r="U83" s="9">
        <f t="shared" si="130"/>
        <v>0</v>
      </c>
      <c r="V83" s="18">
        <f t="shared" si="129"/>
        <v>0</v>
      </c>
      <c r="AD83" s="51">
        <f t="shared" si="87"/>
        <v>0</v>
      </c>
      <c r="AE83" s="31">
        <f t="shared" si="88"/>
        <v>0</v>
      </c>
      <c r="AF83" s="31">
        <f t="shared" si="89"/>
        <v>0</v>
      </c>
      <c r="AG83" s="31">
        <f t="shared" si="90"/>
        <v>0</v>
      </c>
      <c r="AH83" s="31">
        <f t="shared" si="91"/>
        <v>0</v>
      </c>
      <c r="AI83" s="31">
        <f t="shared" si="92"/>
        <v>0</v>
      </c>
      <c r="AJ83" s="52">
        <f t="shared" si="93"/>
        <v>0</v>
      </c>
      <c r="AK83" s="51">
        <f t="shared" si="94"/>
        <v>0</v>
      </c>
      <c r="AL83" s="31">
        <f t="shared" si="95"/>
        <v>0</v>
      </c>
      <c r="AM83" s="31">
        <f t="shared" si="96"/>
        <v>0</v>
      </c>
      <c r="AN83" s="31">
        <f t="shared" si="97"/>
        <v>0</v>
      </c>
      <c r="AO83" s="31">
        <f t="shared" si="98"/>
        <v>0</v>
      </c>
      <c r="AP83" s="31">
        <f t="shared" si="99"/>
        <v>0</v>
      </c>
      <c r="AQ83" s="31">
        <f t="shared" si="100"/>
        <v>0</v>
      </c>
      <c r="AR83" s="31">
        <f t="shared" si="101"/>
        <v>0</v>
      </c>
      <c r="AS83" s="31">
        <f t="shared" si="102"/>
        <v>0</v>
      </c>
      <c r="AT83" s="31">
        <f t="shared" si="103"/>
        <v>0</v>
      </c>
      <c r="AU83" s="31">
        <f t="shared" si="104"/>
        <v>0</v>
      </c>
      <c r="AV83" s="31">
        <f t="shared" si="105"/>
        <v>0</v>
      </c>
      <c r="AW83" s="52">
        <f t="shared" si="106"/>
        <v>0</v>
      </c>
      <c r="AX83" s="56">
        <f t="shared" si="107"/>
        <v>0</v>
      </c>
      <c r="AY83" s="56">
        <f t="shared" si="108"/>
        <v>0</v>
      </c>
      <c r="BA83" s="51">
        <f t="shared" si="109"/>
        <v>0</v>
      </c>
      <c r="BB83" s="52">
        <f t="shared" si="110"/>
        <v>0</v>
      </c>
      <c r="BC83" s="51">
        <f t="shared" si="111"/>
        <v>0</v>
      </c>
      <c r="BD83" s="31">
        <f t="shared" si="112"/>
        <v>0</v>
      </c>
      <c r="BE83" s="31">
        <f t="shared" si="113"/>
        <v>0</v>
      </c>
      <c r="BF83" s="31">
        <f t="shared" si="114"/>
        <v>0</v>
      </c>
      <c r="BG83" s="52">
        <f t="shared" si="115"/>
        <v>0</v>
      </c>
      <c r="BH83" s="51">
        <f t="shared" si="116"/>
        <v>0</v>
      </c>
      <c r="BI83" s="52">
        <f t="shared" si="117"/>
        <v>0</v>
      </c>
      <c r="BJ83" s="51">
        <f t="shared" si="118"/>
        <v>0</v>
      </c>
      <c r="BK83" s="52">
        <f t="shared" si="119"/>
        <v>0</v>
      </c>
      <c r="BL83" s="51">
        <f t="shared" si="120"/>
        <v>0</v>
      </c>
      <c r="BM83" s="31">
        <f t="shared" si="121"/>
        <v>0</v>
      </c>
      <c r="BN83" s="52">
        <f t="shared" si="122"/>
        <v>0</v>
      </c>
      <c r="BO83" s="51">
        <f t="shared" si="123"/>
        <v>0</v>
      </c>
      <c r="BP83" s="31">
        <f t="shared" si="124"/>
        <v>0</v>
      </c>
      <c r="BQ83" s="52">
        <f t="shared" si="125"/>
        <v>0</v>
      </c>
      <c r="BR83" s="52">
        <f t="shared" si="126"/>
        <v>0</v>
      </c>
    </row>
    <row r="84" spans="1:70" ht="40.5" customHeight="1">
      <c r="A84" s="5">
        <v>74</v>
      </c>
      <c r="B84" s="6"/>
      <c r="C84" s="79"/>
      <c r="D84" s="79"/>
      <c r="E84" s="7"/>
      <c r="F84" s="7"/>
      <c r="G84" s="80"/>
      <c r="H84" s="107">
        <f t="shared" si="127"/>
      </c>
      <c r="I84" s="81"/>
      <c r="J84" s="107">
        <f t="shared" si="128"/>
      </c>
      <c r="K84" s="159"/>
      <c r="L84" s="160"/>
      <c r="M84" s="45"/>
      <c r="N84" s="162"/>
      <c r="O84" s="163"/>
      <c r="P84" s="163"/>
      <c r="Q84" s="163"/>
      <c r="R84" s="164"/>
      <c r="S84" s="121"/>
      <c r="T84" s="9"/>
      <c r="U84" s="9">
        <f t="shared" si="130"/>
        <v>0</v>
      </c>
      <c r="V84" s="18">
        <f t="shared" si="129"/>
        <v>0</v>
      </c>
      <c r="AD84" s="51">
        <f t="shared" si="87"/>
        <v>0</v>
      </c>
      <c r="AE84" s="31">
        <f t="shared" si="88"/>
        <v>0</v>
      </c>
      <c r="AF84" s="31">
        <f t="shared" si="89"/>
        <v>0</v>
      </c>
      <c r="AG84" s="31">
        <f t="shared" si="90"/>
        <v>0</v>
      </c>
      <c r="AH84" s="31">
        <f t="shared" si="91"/>
        <v>0</v>
      </c>
      <c r="AI84" s="31">
        <f t="shared" si="92"/>
        <v>0</v>
      </c>
      <c r="AJ84" s="52">
        <f t="shared" si="93"/>
        <v>0</v>
      </c>
      <c r="AK84" s="51">
        <f t="shared" si="94"/>
        <v>0</v>
      </c>
      <c r="AL84" s="31">
        <f t="shared" si="95"/>
        <v>0</v>
      </c>
      <c r="AM84" s="31">
        <f t="shared" si="96"/>
        <v>0</v>
      </c>
      <c r="AN84" s="31">
        <f t="shared" si="97"/>
        <v>0</v>
      </c>
      <c r="AO84" s="31">
        <f t="shared" si="98"/>
        <v>0</v>
      </c>
      <c r="AP84" s="31">
        <f t="shared" si="99"/>
        <v>0</v>
      </c>
      <c r="AQ84" s="31">
        <f t="shared" si="100"/>
        <v>0</v>
      </c>
      <c r="AR84" s="31">
        <f t="shared" si="101"/>
        <v>0</v>
      </c>
      <c r="AS84" s="31">
        <f t="shared" si="102"/>
        <v>0</v>
      </c>
      <c r="AT84" s="31">
        <f t="shared" si="103"/>
        <v>0</v>
      </c>
      <c r="AU84" s="31">
        <f t="shared" si="104"/>
        <v>0</v>
      </c>
      <c r="AV84" s="31">
        <f t="shared" si="105"/>
        <v>0</v>
      </c>
      <c r="AW84" s="52">
        <f t="shared" si="106"/>
        <v>0</v>
      </c>
      <c r="AX84" s="56">
        <f t="shared" si="107"/>
        <v>0</v>
      </c>
      <c r="AY84" s="56">
        <f t="shared" si="108"/>
        <v>0</v>
      </c>
      <c r="BA84" s="51">
        <f t="shared" si="109"/>
        <v>0</v>
      </c>
      <c r="BB84" s="52">
        <f t="shared" si="110"/>
        <v>0</v>
      </c>
      <c r="BC84" s="51">
        <f t="shared" si="111"/>
        <v>0</v>
      </c>
      <c r="BD84" s="31">
        <f t="shared" si="112"/>
        <v>0</v>
      </c>
      <c r="BE84" s="31">
        <f t="shared" si="113"/>
        <v>0</v>
      </c>
      <c r="BF84" s="31">
        <f t="shared" si="114"/>
        <v>0</v>
      </c>
      <c r="BG84" s="52">
        <f t="shared" si="115"/>
        <v>0</v>
      </c>
      <c r="BH84" s="51">
        <f t="shared" si="116"/>
        <v>0</v>
      </c>
      <c r="BI84" s="52">
        <f t="shared" si="117"/>
        <v>0</v>
      </c>
      <c r="BJ84" s="51">
        <f t="shared" si="118"/>
        <v>0</v>
      </c>
      <c r="BK84" s="52">
        <f t="shared" si="119"/>
        <v>0</v>
      </c>
      <c r="BL84" s="51">
        <f t="shared" si="120"/>
        <v>0</v>
      </c>
      <c r="BM84" s="31">
        <f t="shared" si="121"/>
        <v>0</v>
      </c>
      <c r="BN84" s="52">
        <f t="shared" si="122"/>
        <v>0</v>
      </c>
      <c r="BO84" s="51">
        <f t="shared" si="123"/>
        <v>0</v>
      </c>
      <c r="BP84" s="31">
        <f t="shared" si="124"/>
        <v>0</v>
      </c>
      <c r="BQ84" s="52">
        <f t="shared" si="125"/>
        <v>0</v>
      </c>
      <c r="BR84" s="52">
        <f t="shared" si="126"/>
        <v>0</v>
      </c>
    </row>
    <row r="85" spans="1:70" ht="40.5" customHeight="1">
      <c r="A85" s="5">
        <v>75</v>
      </c>
      <c r="B85" s="6"/>
      <c r="C85" s="79"/>
      <c r="D85" s="79"/>
      <c r="E85" s="7"/>
      <c r="F85" s="7"/>
      <c r="G85" s="80"/>
      <c r="H85" s="107">
        <f t="shared" si="127"/>
      </c>
      <c r="I85" s="81"/>
      <c r="J85" s="107">
        <f t="shared" si="128"/>
      </c>
      <c r="K85" s="159"/>
      <c r="L85" s="160"/>
      <c r="M85" s="45"/>
      <c r="N85" s="162"/>
      <c r="O85" s="163"/>
      <c r="P85" s="163"/>
      <c r="Q85" s="163"/>
      <c r="R85" s="164"/>
      <c r="S85" s="121"/>
      <c r="T85" s="9"/>
      <c r="U85" s="9">
        <f t="shared" si="130"/>
        <v>0</v>
      </c>
      <c r="V85" s="18">
        <f t="shared" si="129"/>
        <v>0</v>
      </c>
      <c r="AD85" s="51">
        <f t="shared" si="87"/>
        <v>0</v>
      </c>
      <c r="AE85" s="31">
        <f t="shared" si="88"/>
        <v>0</v>
      </c>
      <c r="AF85" s="31">
        <f t="shared" si="89"/>
        <v>0</v>
      </c>
      <c r="AG85" s="31">
        <f t="shared" si="90"/>
        <v>0</v>
      </c>
      <c r="AH85" s="31">
        <f t="shared" si="91"/>
        <v>0</v>
      </c>
      <c r="AI85" s="31">
        <f t="shared" si="92"/>
        <v>0</v>
      </c>
      <c r="AJ85" s="52">
        <f t="shared" si="93"/>
        <v>0</v>
      </c>
      <c r="AK85" s="51">
        <f t="shared" si="94"/>
        <v>0</v>
      </c>
      <c r="AL85" s="31">
        <f t="shared" si="95"/>
        <v>0</v>
      </c>
      <c r="AM85" s="31">
        <f t="shared" si="96"/>
        <v>0</v>
      </c>
      <c r="AN85" s="31">
        <f t="shared" si="97"/>
        <v>0</v>
      </c>
      <c r="AO85" s="31">
        <f t="shared" si="98"/>
        <v>0</v>
      </c>
      <c r="AP85" s="31">
        <f t="shared" si="99"/>
        <v>0</v>
      </c>
      <c r="AQ85" s="31">
        <f t="shared" si="100"/>
        <v>0</v>
      </c>
      <c r="AR85" s="31">
        <f t="shared" si="101"/>
        <v>0</v>
      </c>
      <c r="AS85" s="31">
        <f t="shared" si="102"/>
        <v>0</v>
      </c>
      <c r="AT85" s="31">
        <f t="shared" si="103"/>
        <v>0</v>
      </c>
      <c r="AU85" s="31">
        <f t="shared" si="104"/>
        <v>0</v>
      </c>
      <c r="AV85" s="31">
        <f t="shared" si="105"/>
        <v>0</v>
      </c>
      <c r="AW85" s="52">
        <f t="shared" si="106"/>
        <v>0</v>
      </c>
      <c r="AX85" s="56">
        <f t="shared" si="107"/>
        <v>0</v>
      </c>
      <c r="AY85" s="56">
        <f t="shared" si="108"/>
        <v>0</v>
      </c>
      <c r="BA85" s="51">
        <f t="shared" si="109"/>
        <v>0</v>
      </c>
      <c r="BB85" s="52">
        <f t="shared" si="110"/>
        <v>0</v>
      </c>
      <c r="BC85" s="51">
        <f t="shared" si="111"/>
        <v>0</v>
      </c>
      <c r="BD85" s="31">
        <f t="shared" si="112"/>
        <v>0</v>
      </c>
      <c r="BE85" s="31">
        <f t="shared" si="113"/>
        <v>0</v>
      </c>
      <c r="BF85" s="31">
        <f t="shared" si="114"/>
        <v>0</v>
      </c>
      <c r="BG85" s="52">
        <f t="shared" si="115"/>
        <v>0</v>
      </c>
      <c r="BH85" s="51">
        <f t="shared" si="116"/>
        <v>0</v>
      </c>
      <c r="BI85" s="52">
        <f t="shared" si="117"/>
        <v>0</v>
      </c>
      <c r="BJ85" s="51">
        <f t="shared" si="118"/>
        <v>0</v>
      </c>
      <c r="BK85" s="52">
        <f t="shared" si="119"/>
        <v>0</v>
      </c>
      <c r="BL85" s="51">
        <f t="shared" si="120"/>
        <v>0</v>
      </c>
      <c r="BM85" s="31">
        <f t="shared" si="121"/>
        <v>0</v>
      </c>
      <c r="BN85" s="52">
        <f t="shared" si="122"/>
        <v>0</v>
      </c>
      <c r="BO85" s="51">
        <f t="shared" si="123"/>
        <v>0</v>
      </c>
      <c r="BP85" s="31">
        <f t="shared" si="124"/>
        <v>0</v>
      </c>
      <c r="BQ85" s="52">
        <f t="shared" si="125"/>
        <v>0</v>
      </c>
      <c r="BR85" s="52">
        <f t="shared" si="126"/>
        <v>0</v>
      </c>
    </row>
    <row r="86" spans="1:70" ht="40.5" customHeight="1">
      <c r="A86" s="5">
        <v>76</v>
      </c>
      <c r="B86" s="6"/>
      <c r="C86" s="79"/>
      <c r="D86" s="79"/>
      <c r="E86" s="7"/>
      <c r="F86" s="7"/>
      <c r="G86" s="80"/>
      <c r="H86" s="107">
        <f t="shared" si="127"/>
      </c>
      <c r="I86" s="81"/>
      <c r="J86" s="107">
        <f t="shared" si="128"/>
      </c>
      <c r="K86" s="159"/>
      <c r="L86" s="160"/>
      <c r="M86" s="45"/>
      <c r="N86" s="162"/>
      <c r="O86" s="163"/>
      <c r="P86" s="163"/>
      <c r="Q86" s="163"/>
      <c r="R86" s="164"/>
      <c r="S86" s="121"/>
      <c r="T86" s="9"/>
      <c r="U86" s="9">
        <f t="shared" si="130"/>
        <v>0</v>
      </c>
      <c r="V86" s="18">
        <f t="shared" si="129"/>
        <v>0</v>
      </c>
      <c r="AD86" s="51">
        <f t="shared" si="87"/>
        <v>0</v>
      </c>
      <c r="AE86" s="31">
        <f t="shared" si="88"/>
        <v>0</v>
      </c>
      <c r="AF86" s="31">
        <f t="shared" si="89"/>
        <v>0</v>
      </c>
      <c r="AG86" s="31">
        <f t="shared" si="90"/>
        <v>0</v>
      </c>
      <c r="AH86" s="31">
        <f t="shared" si="91"/>
        <v>0</v>
      </c>
      <c r="AI86" s="31">
        <f t="shared" si="92"/>
        <v>0</v>
      </c>
      <c r="AJ86" s="52">
        <f t="shared" si="93"/>
        <v>0</v>
      </c>
      <c r="AK86" s="51">
        <f t="shared" si="94"/>
        <v>0</v>
      </c>
      <c r="AL86" s="31">
        <f t="shared" si="95"/>
        <v>0</v>
      </c>
      <c r="AM86" s="31">
        <f t="shared" si="96"/>
        <v>0</v>
      </c>
      <c r="AN86" s="31">
        <f t="shared" si="97"/>
        <v>0</v>
      </c>
      <c r="AO86" s="31">
        <f t="shared" si="98"/>
        <v>0</v>
      </c>
      <c r="AP86" s="31">
        <f t="shared" si="99"/>
        <v>0</v>
      </c>
      <c r="AQ86" s="31">
        <f t="shared" si="100"/>
        <v>0</v>
      </c>
      <c r="AR86" s="31">
        <f t="shared" si="101"/>
        <v>0</v>
      </c>
      <c r="AS86" s="31">
        <f t="shared" si="102"/>
        <v>0</v>
      </c>
      <c r="AT86" s="31">
        <f t="shared" si="103"/>
        <v>0</v>
      </c>
      <c r="AU86" s="31">
        <f t="shared" si="104"/>
        <v>0</v>
      </c>
      <c r="AV86" s="31">
        <f t="shared" si="105"/>
        <v>0</v>
      </c>
      <c r="AW86" s="52">
        <f t="shared" si="106"/>
        <v>0</v>
      </c>
      <c r="AX86" s="56">
        <f t="shared" si="107"/>
        <v>0</v>
      </c>
      <c r="AY86" s="56">
        <f t="shared" si="108"/>
        <v>0</v>
      </c>
      <c r="BA86" s="51">
        <f t="shared" si="109"/>
        <v>0</v>
      </c>
      <c r="BB86" s="52">
        <f t="shared" si="110"/>
        <v>0</v>
      </c>
      <c r="BC86" s="51">
        <f t="shared" si="111"/>
        <v>0</v>
      </c>
      <c r="BD86" s="31">
        <f t="shared" si="112"/>
        <v>0</v>
      </c>
      <c r="BE86" s="31">
        <f t="shared" si="113"/>
        <v>0</v>
      </c>
      <c r="BF86" s="31">
        <f t="shared" si="114"/>
        <v>0</v>
      </c>
      <c r="BG86" s="52">
        <f t="shared" si="115"/>
        <v>0</v>
      </c>
      <c r="BH86" s="51">
        <f t="shared" si="116"/>
        <v>0</v>
      </c>
      <c r="BI86" s="52">
        <f t="shared" si="117"/>
        <v>0</v>
      </c>
      <c r="BJ86" s="51">
        <f t="shared" si="118"/>
        <v>0</v>
      </c>
      <c r="BK86" s="52">
        <f t="shared" si="119"/>
        <v>0</v>
      </c>
      <c r="BL86" s="51">
        <f t="shared" si="120"/>
        <v>0</v>
      </c>
      <c r="BM86" s="31">
        <f t="shared" si="121"/>
        <v>0</v>
      </c>
      <c r="BN86" s="52">
        <f t="shared" si="122"/>
        <v>0</v>
      </c>
      <c r="BO86" s="51">
        <f t="shared" si="123"/>
        <v>0</v>
      </c>
      <c r="BP86" s="31">
        <f t="shared" si="124"/>
        <v>0</v>
      </c>
      <c r="BQ86" s="52">
        <f t="shared" si="125"/>
        <v>0</v>
      </c>
      <c r="BR86" s="52">
        <f t="shared" si="126"/>
        <v>0</v>
      </c>
    </row>
    <row r="87" spans="1:70" ht="40.5" customHeight="1">
      <c r="A87" s="5">
        <v>77</v>
      </c>
      <c r="B87" s="6"/>
      <c r="C87" s="79"/>
      <c r="D87" s="79"/>
      <c r="E87" s="7"/>
      <c r="F87" s="7"/>
      <c r="G87" s="80"/>
      <c r="H87" s="107">
        <f t="shared" si="127"/>
      </c>
      <c r="I87" s="81"/>
      <c r="J87" s="107">
        <f t="shared" si="128"/>
      </c>
      <c r="K87" s="159"/>
      <c r="L87" s="160"/>
      <c r="M87" s="45"/>
      <c r="N87" s="162"/>
      <c r="O87" s="163"/>
      <c r="P87" s="163"/>
      <c r="Q87" s="163"/>
      <c r="R87" s="164"/>
      <c r="S87" s="121"/>
      <c r="T87" s="9"/>
      <c r="U87" s="9">
        <f t="shared" si="130"/>
        <v>0</v>
      </c>
      <c r="V87" s="18">
        <f t="shared" si="129"/>
        <v>0</v>
      </c>
      <c r="AD87" s="51">
        <f t="shared" si="87"/>
        <v>0</v>
      </c>
      <c r="AE87" s="31">
        <f t="shared" si="88"/>
        <v>0</v>
      </c>
      <c r="AF87" s="31">
        <f t="shared" si="89"/>
        <v>0</v>
      </c>
      <c r="AG87" s="31">
        <f t="shared" si="90"/>
        <v>0</v>
      </c>
      <c r="AH87" s="31">
        <f t="shared" si="91"/>
        <v>0</v>
      </c>
      <c r="AI87" s="31">
        <f t="shared" si="92"/>
        <v>0</v>
      </c>
      <c r="AJ87" s="52">
        <f t="shared" si="93"/>
        <v>0</v>
      </c>
      <c r="AK87" s="51">
        <f t="shared" si="94"/>
        <v>0</v>
      </c>
      <c r="AL87" s="31">
        <f t="shared" si="95"/>
        <v>0</v>
      </c>
      <c r="AM87" s="31">
        <f t="shared" si="96"/>
        <v>0</v>
      </c>
      <c r="AN87" s="31">
        <f t="shared" si="97"/>
        <v>0</v>
      </c>
      <c r="AO87" s="31">
        <f t="shared" si="98"/>
        <v>0</v>
      </c>
      <c r="AP87" s="31">
        <f t="shared" si="99"/>
        <v>0</v>
      </c>
      <c r="AQ87" s="31">
        <f t="shared" si="100"/>
        <v>0</v>
      </c>
      <c r="AR87" s="31">
        <f t="shared" si="101"/>
        <v>0</v>
      </c>
      <c r="AS87" s="31">
        <f t="shared" si="102"/>
        <v>0</v>
      </c>
      <c r="AT87" s="31">
        <f t="shared" si="103"/>
        <v>0</v>
      </c>
      <c r="AU87" s="31">
        <f t="shared" si="104"/>
        <v>0</v>
      </c>
      <c r="AV87" s="31">
        <f t="shared" si="105"/>
        <v>0</v>
      </c>
      <c r="AW87" s="52">
        <f t="shared" si="106"/>
        <v>0</v>
      </c>
      <c r="AX87" s="56">
        <f t="shared" si="107"/>
        <v>0</v>
      </c>
      <c r="AY87" s="56">
        <f t="shared" si="108"/>
        <v>0</v>
      </c>
      <c r="BA87" s="51">
        <f t="shared" si="109"/>
        <v>0</v>
      </c>
      <c r="BB87" s="52">
        <f t="shared" si="110"/>
        <v>0</v>
      </c>
      <c r="BC87" s="51">
        <f t="shared" si="111"/>
        <v>0</v>
      </c>
      <c r="BD87" s="31">
        <f t="shared" si="112"/>
        <v>0</v>
      </c>
      <c r="BE87" s="31">
        <f t="shared" si="113"/>
        <v>0</v>
      </c>
      <c r="BF87" s="31">
        <f t="shared" si="114"/>
        <v>0</v>
      </c>
      <c r="BG87" s="52">
        <f t="shared" si="115"/>
        <v>0</v>
      </c>
      <c r="BH87" s="51">
        <f t="shared" si="116"/>
        <v>0</v>
      </c>
      <c r="BI87" s="52">
        <f t="shared" si="117"/>
        <v>0</v>
      </c>
      <c r="BJ87" s="51">
        <f t="shared" si="118"/>
        <v>0</v>
      </c>
      <c r="BK87" s="52">
        <f t="shared" si="119"/>
        <v>0</v>
      </c>
      <c r="BL87" s="51">
        <f t="shared" si="120"/>
        <v>0</v>
      </c>
      <c r="BM87" s="31">
        <f t="shared" si="121"/>
        <v>0</v>
      </c>
      <c r="BN87" s="52">
        <f t="shared" si="122"/>
        <v>0</v>
      </c>
      <c r="BO87" s="51">
        <f t="shared" si="123"/>
        <v>0</v>
      </c>
      <c r="BP87" s="31">
        <f t="shared" si="124"/>
        <v>0</v>
      </c>
      <c r="BQ87" s="52">
        <f t="shared" si="125"/>
        <v>0</v>
      </c>
      <c r="BR87" s="52">
        <f t="shared" si="126"/>
        <v>0</v>
      </c>
    </row>
    <row r="88" spans="1:70" ht="40.5" customHeight="1">
      <c r="A88" s="5">
        <v>78</v>
      </c>
      <c r="B88" s="6"/>
      <c r="C88" s="79"/>
      <c r="D88" s="79"/>
      <c r="E88" s="7"/>
      <c r="F88" s="7"/>
      <c r="G88" s="80"/>
      <c r="H88" s="107">
        <f t="shared" si="127"/>
      </c>
      <c r="I88" s="81"/>
      <c r="J88" s="107">
        <f t="shared" si="128"/>
      </c>
      <c r="K88" s="159"/>
      <c r="L88" s="160"/>
      <c r="M88" s="45"/>
      <c r="N88" s="162"/>
      <c r="O88" s="163"/>
      <c r="P88" s="163"/>
      <c r="Q88" s="163"/>
      <c r="R88" s="164"/>
      <c r="S88" s="121"/>
      <c r="T88" s="9"/>
      <c r="U88" s="9">
        <f t="shared" si="130"/>
        <v>0</v>
      </c>
      <c r="V88" s="18">
        <f t="shared" si="129"/>
        <v>0</v>
      </c>
      <c r="AD88" s="51">
        <f t="shared" si="87"/>
        <v>0</v>
      </c>
      <c r="AE88" s="31">
        <f t="shared" si="88"/>
        <v>0</v>
      </c>
      <c r="AF88" s="31">
        <f t="shared" si="89"/>
        <v>0</v>
      </c>
      <c r="AG88" s="31">
        <f t="shared" si="90"/>
        <v>0</v>
      </c>
      <c r="AH88" s="31">
        <f t="shared" si="91"/>
        <v>0</v>
      </c>
      <c r="AI88" s="31">
        <f t="shared" si="92"/>
        <v>0</v>
      </c>
      <c r="AJ88" s="52">
        <f t="shared" si="93"/>
        <v>0</v>
      </c>
      <c r="AK88" s="51">
        <f t="shared" si="94"/>
        <v>0</v>
      </c>
      <c r="AL88" s="31">
        <f t="shared" si="95"/>
        <v>0</v>
      </c>
      <c r="AM88" s="31">
        <f t="shared" si="96"/>
        <v>0</v>
      </c>
      <c r="AN88" s="31">
        <f t="shared" si="97"/>
        <v>0</v>
      </c>
      <c r="AO88" s="31">
        <f t="shared" si="98"/>
        <v>0</v>
      </c>
      <c r="AP88" s="31">
        <f t="shared" si="99"/>
        <v>0</v>
      </c>
      <c r="AQ88" s="31">
        <f t="shared" si="100"/>
        <v>0</v>
      </c>
      <c r="AR88" s="31">
        <f t="shared" si="101"/>
        <v>0</v>
      </c>
      <c r="AS88" s="31">
        <f t="shared" si="102"/>
        <v>0</v>
      </c>
      <c r="AT88" s="31">
        <f t="shared" si="103"/>
        <v>0</v>
      </c>
      <c r="AU88" s="31">
        <f t="shared" si="104"/>
        <v>0</v>
      </c>
      <c r="AV88" s="31">
        <f t="shared" si="105"/>
        <v>0</v>
      </c>
      <c r="AW88" s="52">
        <f t="shared" si="106"/>
        <v>0</v>
      </c>
      <c r="AX88" s="56">
        <f t="shared" si="107"/>
        <v>0</v>
      </c>
      <c r="AY88" s="56">
        <f t="shared" si="108"/>
        <v>0</v>
      </c>
      <c r="BA88" s="51">
        <f t="shared" si="109"/>
        <v>0</v>
      </c>
      <c r="BB88" s="52">
        <f t="shared" si="110"/>
        <v>0</v>
      </c>
      <c r="BC88" s="51">
        <f t="shared" si="111"/>
        <v>0</v>
      </c>
      <c r="BD88" s="31">
        <f t="shared" si="112"/>
        <v>0</v>
      </c>
      <c r="BE88" s="31">
        <f t="shared" si="113"/>
        <v>0</v>
      </c>
      <c r="BF88" s="31">
        <f t="shared" si="114"/>
        <v>0</v>
      </c>
      <c r="BG88" s="52">
        <f t="shared" si="115"/>
        <v>0</v>
      </c>
      <c r="BH88" s="51">
        <f t="shared" si="116"/>
        <v>0</v>
      </c>
      <c r="BI88" s="52">
        <f t="shared" si="117"/>
        <v>0</v>
      </c>
      <c r="BJ88" s="51">
        <f t="shared" si="118"/>
        <v>0</v>
      </c>
      <c r="BK88" s="52">
        <f t="shared" si="119"/>
        <v>0</v>
      </c>
      <c r="BL88" s="51">
        <f t="shared" si="120"/>
        <v>0</v>
      </c>
      <c r="BM88" s="31">
        <f t="shared" si="121"/>
        <v>0</v>
      </c>
      <c r="BN88" s="52">
        <f t="shared" si="122"/>
        <v>0</v>
      </c>
      <c r="BO88" s="51">
        <f t="shared" si="123"/>
        <v>0</v>
      </c>
      <c r="BP88" s="31">
        <f t="shared" si="124"/>
        <v>0</v>
      </c>
      <c r="BQ88" s="52">
        <f t="shared" si="125"/>
        <v>0</v>
      </c>
      <c r="BR88" s="52">
        <f t="shared" si="126"/>
        <v>0</v>
      </c>
    </row>
    <row r="89" spans="1:70" ht="40.5" customHeight="1">
      <c r="A89" s="5">
        <v>79</v>
      </c>
      <c r="B89" s="6"/>
      <c r="C89" s="79"/>
      <c r="D89" s="79"/>
      <c r="E89" s="7"/>
      <c r="F89" s="7"/>
      <c r="G89" s="80"/>
      <c r="H89" s="107">
        <f t="shared" si="127"/>
      </c>
      <c r="I89" s="81"/>
      <c r="J89" s="107">
        <f t="shared" si="128"/>
      </c>
      <c r="K89" s="159"/>
      <c r="L89" s="160"/>
      <c r="M89" s="45"/>
      <c r="N89" s="162"/>
      <c r="O89" s="163"/>
      <c r="P89" s="163"/>
      <c r="Q89" s="163"/>
      <c r="R89" s="164"/>
      <c r="S89" s="121"/>
      <c r="T89" s="9"/>
      <c r="U89" s="9">
        <f t="shared" si="130"/>
        <v>0</v>
      </c>
      <c r="V89" s="18">
        <f t="shared" si="129"/>
        <v>0</v>
      </c>
      <c r="AD89" s="51">
        <f t="shared" si="87"/>
        <v>0</v>
      </c>
      <c r="AE89" s="31">
        <f t="shared" si="88"/>
        <v>0</v>
      </c>
      <c r="AF89" s="31">
        <f t="shared" si="89"/>
        <v>0</v>
      </c>
      <c r="AG89" s="31">
        <f t="shared" si="90"/>
        <v>0</v>
      </c>
      <c r="AH89" s="31">
        <f t="shared" si="91"/>
        <v>0</v>
      </c>
      <c r="AI89" s="31">
        <f t="shared" si="92"/>
        <v>0</v>
      </c>
      <c r="AJ89" s="52">
        <f t="shared" si="93"/>
        <v>0</v>
      </c>
      <c r="AK89" s="51">
        <f t="shared" si="94"/>
        <v>0</v>
      </c>
      <c r="AL89" s="31">
        <f t="shared" si="95"/>
        <v>0</v>
      </c>
      <c r="AM89" s="31">
        <f t="shared" si="96"/>
        <v>0</v>
      </c>
      <c r="AN89" s="31">
        <f t="shared" si="97"/>
        <v>0</v>
      </c>
      <c r="AO89" s="31">
        <f t="shared" si="98"/>
        <v>0</v>
      </c>
      <c r="AP89" s="31">
        <f t="shared" si="99"/>
        <v>0</v>
      </c>
      <c r="AQ89" s="31">
        <f t="shared" si="100"/>
        <v>0</v>
      </c>
      <c r="AR89" s="31">
        <f t="shared" si="101"/>
        <v>0</v>
      </c>
      <c r="AS89" s="31">
        <f t="shared" si="102"/>
        <v>0</v>
      </c>
      <c r="AT89" s="31">
        <f t="shared" si="103"/>
        <v>0</v>
      </c>
      <c r="AU89" s="31">
        <f t="shared" si="104"/>
        <v>0</v>
      </c>
      <c r="AV89" s="31">
        <f t="shared" si="105"/>
        <v>0</v>
      </c>
      <c r="AW89" s="52">
        <f t="shared" si="106"/>
        <v>0</v>
      </c>
      <c r="AX89" s="56">
        <f t="shared" si="107"/>
        <v>0</v>
      </c>
      <c r="AY89" s="56">
        <f t="shared" si="108"/>
        <v>0</v>
      </c>
      <c r="BA89" s="51">
        <f t="shared" si="109"/>
        <v>0</v>
      </c>
      <c r="BB89" s="52">
        <f t="shared" si="110"/>
        <v>0</v>
      </c>
      <c r="BC89" s="51">
        <f t="shared" si="111"/>
        <v>0</v>
      </c>
      <c r="BD89" s="31">
        <f t="shared" si="112"/>
        <v>0</v>
      </c>
      <c r="BE89" s="31">
        <f t="shared" si="113"/>
        <v>0</v>
      </c>
      <c r="BF89" s="31">
        <f t="shared" si="114"/>
        <v>0</v>
      </c>
      <c r="BG89" s="52">
        <f t="shared" si="115"/>
        <v>0</v>
      </c>
      <c r="BH89" s="51">
        <f t="shared" si="116"/>
        <v>0</v>
      </c>
      <c r="BI89" s="52">
        <f t="shared" si="117"/>
        <v>0</v>
      </c>
      <c r="BJ89" s="51">
        <f t="shared" si="118"/>
        <v>0</v>
      </c>
      <c r="BK89" s="52">
        <f t="shared" si="119"/>
        <v>0</v>
      </c>
      <c r="BL89" s="51">
        <f t="shared" si="120"/>
        <v>0</v>
      </c>
      <c r="BM89" s="31">
        <f t="shared" si="121"/>
        <v>0</v>
      </c>
      <c r="BN89" s="52">
        <f t="shared" si="122"/>
        <v>0</v>
      </c>
      <c r="BO89" s="51">
        <f t="shared" si="123"/>
        <v>0</v>
      </c>
      <c r="BP89" s="31">
        <f t="shared" si="124"/>
        <v>0</v>
      </c>
      <c r="BQ89" s="52">
        <f t="shared" si="125"/>
        <v>0</v>
      </c>
      <c r="BR89" s="52">
        <f t="shared" si="126"/>
        <v>0</v>
      </c>
    </row>
    <row r="90" spans="1:70" ht="40.5" customHeight="1">
      <c r="A90" s="5">
        <v>80</v>
      </c>
      <c r="B90" s="6"/>
      <c r="C90" s="79"/>
      <c r="D90" s="79"/>
      <c r="E90" s="7"/>
      <c r="F90" s="7"/>
      <c r="G90" s="80"/>
      <c r="H90" s="107">
        <f t="shared" si="127"/>
      </c>
      <c r="I90" s="81"/>
      <c r="J90" s="107">
        <f t="shared" si="128"/>
      </c>
      <c r="K90" s="159"/>
      <c r="L90" s="160"/>
      <c r="M90" s="45"/>
      <c r="N90" s="162"/>
      <c r="O90" s="163"/>
      <c r="P90" s="163"/>
      <c r="Q90" s="163"/>
      <c r="R90" s="164"/>
      <c r="S90" s="121"/>
      <c r="T90" s="9"/>
      <c r="U90" s="9">
        <f t="shared" si="130"/>
        <v>0</v>
      </c>
      <c r="V90" s="18">
        <f t="shared" si="129"/>
        <v>0</v>
      </c>
      <c r="AD90" s="51">
        <f t="shared" si="87"/>
        <v>0</v>
      </c>
      <c r="AE90" s="31">
        <f t="shared" si="88"/>
        <v>0</v>
      </c>
      <c r="AF90" s="31">
        <f t="shared" si="89"/>
        <v>0</v>
      </c>
      <c r="AG90" s="31">
        <f t="shared" si="90"/>
        <v>0</v>
      </c>
      <c r="AH90" s="31">
        <f t="shared" si="91"/>
        <v>0</v>
      </c>
      <c r="AI90" s="31">
        <f t="shared" si="92"/>
        <v>0</v>
      </c>
      <c r="AJ90" s="52">
        <f t="shared" si="93"/>
        <v>0</v>
      </c>
      <c r="AK90" s="51">
        <f t="shared" si="94"/>
        <v>0</v>
      </c>
      <c r="AL90" s="31">
        <f t="shared" si="95"/>
        <v>0</v>
      </c>
      <c r="AM90" s="31">
        <f t="shared" si="96"/>
        <v>0</v>
      </c>
      <c r="AN90" s="31">
        <f t="shared" si="97"/>
        <v>0</v>
      </c>
      <c r="AO90" s="31">
        <f t="shared" si="98"/>
        <v>0</v>
      </c>
      <c r="AP90" s="31">
        <f t="shared" si="99"/>
        <v>0</v>
      </c>
      <c r="AQ90" s="31">
        <f t="shared" si="100"/>
        <v>0</v>
      </c>
      <c r="AR90" s="31">
        <f t="shared" si="101"/>
        <v>0</v>
      </c>
      <c r="AS90" s="31">
        <f t="shared" si="102"/>
        <v>0</v>
      </c>
      <c r="AT90" s="31">
        <f t="shared" si="103"/>
        <v>0</v>
      </c>
      <c r="AU90" s="31">
        <f t="shared" si="104"/>
        <v>0</v>
      </c>
      <c r="AV90" s="31">
        <f t="shared" si="105"/>
        <v>0</v>
      </c>
      <c r="AW90" s="52">
        <f t="shared" si="106"/>
        <v>0</v>
      </c>
      <c r="AX90" s="56">
        <f t="shared" si="107"/>
        <v>0</v>
      </c>
      <c r="AY90" s="56">
        <f t="shared" si="108"/>
        <v>0</v>
      </c>
      <c r="BA90" s="51">
        <f t="shared" si="109"/>
        <v>0</v>
      </c>
      <c r="BB90" s="52">
        <f t="shared" si="110"/>
        <v>0</v>
      </c>
      <c r="BC90" s="51">
        <f t="shared" si="111"/>
        <v>0</v>
      </c>
      <c r="BD90" s="31">
        <f t="shared" si="112"/>
        <v>0</v>
      </c>
      <c r="BE90" s="31">
        <f t="shared" si="113"/>
        <v>0</v>
      </c>
      <c r="BF90" s="31">
        <f t="shared" si="114"/>
        <v>0</v>
      </c>
      <c r="BG90" s="52">
        <f t="shared" si="115"/>
        <v>0</v>
      </c>
      <c r="BH90" s="51">
        <f t="shared" si="116"/>
        <v>0</v>
      </c>
      <c r="BI90" s="52">
        <f t="shared" si="117"/>
        <v>0</v>
      </c>
      <c r="BJ90" s="51">
        <f t="shared" si="118"/>
        <v>0</v>
      </c>
      <c r="BK90" s="52">
        <f t="shared" si="119"/>
        <v>0</v>
      </c>
      <c r="BL90" s="51">
        <f t="shared" si="120"/>
        <v>0</v>
      </c>
      <c r="BM90" s="31">
        <f t="shared" si="121"/>
        <v>0</v>
      </c>
      <c r="BN90" s="52">
        <f t="shared" si="122"/>
        <v>0</v>
      </c>
      <c r="BO90" s="51">
        <f t="shared" si="123"/>
        <v>0</v>
      </c>
      <c r="BP90" s="31">
        <f t="shared" si="124"/>
        <v>0</v>
      </c>
      <c r="BQ90" s="52">
        <f t="shared" si="125"/>
        <v>0</v>
      </c>
      <c r="BR90" s="52">
        <f t="shared" si="126"/>
        <v>0</v>
      </c>
    </row>
    <row r="91" spans="1:70" ht="40.5" customHeight="1">
      <c r="A91" s="5">
        <v>81</v>
      </c>
      <c r="B91" s="6"/>
      <c r="C91" s="79"/>
      <c r="D91" s="79"/>
      <c r="E91" s="7"/>
      <c r="F91" s="7"/>
      <c r="G91" s="80"/>
      <c r="H91" s="107">
        <f t="shared" si="127"/>
      </c>
      <c r="I91" s="81"/>
      <c r="J91" s="107">
        <f t="shared" si="128"/>
      </c>
      <c r="K91" s="159"/>
      <c r="L91" s="160"/>
      <c r="M91" s="45"/>
      <c r="N91" s="162"/>
      <c r="O91" s="163"/>
      <c r="P91" s="163"/>
      <c r="Q91" s="163"/>
      <c r="R91" s="164"/>
      <c r="S91" s="121"/>
      <c r="T91" s="9"/>
      <c r="U91" s="9">
        <f t="shared" si="130"/>
        <v>0</v>
      </c>
      <c r="V91" s="18">
        <f t="shared" si="129"/>
        <v>0</v>
      </c>
      <c r="AD91" s="51">
        <f t="shared" si="87"/>
        <v>0</v>
      </c>
      <c r="AE91" s="31">
        <f t="shared" si="88"/>
        <v>0</v>
      </c>
      <c r="AF91" s="31">
        <f t="shared" si="89"/>
        <v>0</v>
      </c>
      <c r="AG91" s="31">
        <f t="shared" si="90"/>
        <v>0</v>
      </c>
      <c r="AH91" s="31">
        <f t="shared" si="91"/>
        <v>0</v>
      </c>
      <c r="AI91" s="31">
        <f t="shared" si="92"/>
        <v>0</v>
      </c>
      <c r="AJ91" s="52">
        <f t="shared" si="93"/>
        <v>0</v>
      </c>
      <c r="AK91" s="51">
        <f t="shared" si="94"/>
        <v>0</v>
      </c>
      <c r="AL91" s="31">
        <f t="shared" si="95"/>
        <v>0</v>
      </c>
      <c r="AM91" s="31">
        <f t="shared" si="96"/>
        <v>0</v>
      </c>
      <c r="AN91" s="31">
        <f t="shared" si="97"/>
        <v>0</v>
      </c>
      <c r="AO91" s="31">
        <f t="shared" si="98"/>
        <v>0</v>
      </c>
      <c r="AP91" s="31">
        <f t="shared" si="99"/>
        <v>0</v>
      </c>
      <c r="AQ91" s="31">
        <f t="shared" si="100"/>
        <v>0</v>
      </c>
      <c r="AR91" s="31">
        <f t="shared" si="101"/>
        <v>0</v>
      </c>
      <c r="AS91" s="31">
        <f t="shared" si="102"/>
        <v>0</v>
      </c>
      <c r="AT91" s="31">
        <f t="shared" si="103"/>
        <v>0</v>
      </c>
      <c r="AU91" s="31">
        <f t="shared" si="104"/>
        <v>0</v>
      </c>
      <c r="AV91" s="31">
        <f t="shared" si="105"/>
        <v>0</v>
      </c>
      <c r="AW91" s="52">
        <f t="shared" si="106"/>
        <v>0</v>
      </c>
      <c r="AX91" s="56">
        <f t="shared" si="107"/>
        <v>0</v>
      </c>
      <c r="AY91" s="56">
        <f t="shared" si="108"/>
        <v>0</v>
      </c>
      <c r="BA91" s="51">
        <f t="shared" si="109"/>
        <v>0</v>
      </c>
      <c r="BB91" s="52">
        <f t="shared" si="110"/>
        <v>0</v>
      </c>
      <c r="BC91" s="51">
        <f t="shared" si="111"/>
        <v>0</v>
      </c>
      <c r="BD91" s="31">
        <f t="shared" si="112"/>
        <v>0</v>
      </c>
      <c r="BE91" s="31">
        <f t="shared" si="113"/>
        <v>0</v>
      </c>
      <c r="BF91" s="31">
        <f t="shared" si="114"/>
        <v>0</v>
      </c>
      <c r="BG91" s="52">
        <f t="shared" si="115"/>
        <v>0</v>
      </c>
      <c r="BH91" s="51">
        <f t="shared" si="116"/>
        <v>0</v>
      </c>
      <c r="BI91" s="52">
        <f t="shared" si="117"/>
        <v>0</v>
      </c>
      <c r="BJ91" s="51">
        <f t="shared" si="118"/>
        <v>0</v>
      </c>
      <c r="BK91" s="52">
        <f t="shared" si="119"/>
        <v>0</v>
      </c>
      <c r="BL91" s="51">
        <f t="shared" si="120"/>
        <v>0</v>
      </c>
      <c r="BM91" s="31">
        <f t="shared" si="121"/>
        <v>0</v>
      </c>
      <c r="BN91" s="52">
        <f t="shared" si="122"/>
        <v>0</v>
      </c>
      <c r="BO91" s="51">
        <f t="shared" si="123"/>
        <v>0</v>
      </c>
      <c r="BP91" s="31">
        <f t="shared" si="124"/>
        <v>0</v>
      </c>
      <c r="BQ91" s="52">
        <f t="shared" si="125"/>
        <v>0</v>
      </c>
      <c r="BR91" s="52">
        <f t="shared" si="126"/>
        <v>0</v>
      </c>
    </row>
    <row r="92" spans="1:70" ht="40.5" customHeight="1">
      <c r="A92" s="5">
        <v>82</v>
      </c>
      <c r="B92" s="6"/>
      <c r="C92" s="79"/>
      <c r="D92" s="79"/>
      <c r="E92" s="7"/>
      <c r="F92" s="7"/>
      <c r="G92" s="80"/>
      <c r="H92" s="107">
        <f t="shared" si="127"/>
      </c>
      <c r="I92" s="81"/>
      <c r="J92" s="107">
        <f t="shared" si="128"/>
      </c>
      <c r="K92" s="159"/>
      <c r="L92" s="160"/>
      <c r="M92" s="45"/>
      <c r="N92" s="162"/>
      <c r="O92" s="163"/>
      <c r="P92" s="163"/>
      <c r="Q92" s="163"/>
      <c r="R92" s="164"/>
      <c r="S92" s="121"/>
      <c r="T92" s="9"/>
      <c r="U92" s="9">
        <f t="shared" si="130"/>
        <v>0</v>
      </c>
      <c r="V92" s="18">
        <f t="shared" si="129"/>
        <v>0</v>
      </c>
      <c r="AD92" s="51">
        <f t="shared" si="87"/>
        <v>0</v>
      </c>
      <c r="AE92" s="31">
        <f t="shared" si="88"/>
        <v>0</v>
      </c>
      <c r="AF92" s="31">
        <f t="shared" si="89"/>
        <v>0</v>
      </c>
      <c r="AG92" s="31">
        <f t="shared" si="90"/>
        <v>0</v>
      </c>
      <c r="AH92" s="31">
        <f t="shared" si="91"/>
        <v>0</v>
      </c>
      <c r="AI92" s="31">
        <f t="shared" si="92"/>
        <v>0</v>
      </c>
      <c r="AJ92" s="52">
        <f t="shared" si="93"/>
        <v>0</v>
      </c>
      <c r="AK92" s="51">
        <f t="shared" si="94"/>
        <v>0</v>
      </c>
      <c r="AL92" s="31">
        <f t="shared" si="95"/>
        <v>0</v>
      </c>
      <c r="AM92" s="31">
        <f t="shared" si="96"/>
        <v>0</v>
      </c>
      <c r="AN92" s="31">
        <f t="shared" si="97"/>
        <v>0</v>
      </c>
      <c r="AO92" s="31">
        <f t="shared" si="98"/>
        <v>0</v>
      </c>
      <c r="AP92" s="31">
        <f t="shared" si="99"/>
        <v>0</v>
      </c>
      <c r="AQ92" s="31">
        <f t="shared" si="100"/>
        <v>0</v>
      </c>
      <c r="AR92" s="31">
        <f t="shared" si="101"/>
        <v>0</v>
      </c>
      <c r="AS92" s="31">
        <f t="shared" si="102"/>
        <v>0</v>
      </c>
      <c r="AT92" s="31">
        <f t="shared" si="103"/>
        <v>0</v>
      </c>
      <c r="AU92" s="31">
        <f t="shared" si="104"/>
        <v>0</v>
      </c>
      <c r="AV92" s="31">
        <f t="shared" si="105"/>
        <v>0</v>
      </c>
      <c r="AW92" s="52">
        <f t="shared" si="106"/>
        <v>0</v>
      </c>
      <c r="AX92" s="56">
        <f t="shared" si="107"/>
        <v>0</v>
      </c>
      <c r="AY92" s="56">
        <f t="shared" si="108"/>
        <v>0</v>
      </c>
      <c r="BA92" s="51">
        <f t="shared" si="109"/>
        <v>0</v>
      </c>
      <c r="BB92" s="52">
        <f t="shared" si="110"/>
        <v>0</v>
      </c>
      <c r="BC92" s="51">
        <f t="shared" si="111"/>
        <v>0</v>
      </c>
      <c r="BD92" s="31">
        <f t="shared" si="112"/>
        <v>0</v>
      </c>
      <c r="BE92" s="31">
        <f t="shared" si="113"/>
        <v>0</v>
      </c>
      <c r="BF92" s="31">
        <f t="shared" si="114"/>
        <v>0</v>
      </c>
      <c r="BG92" s="52">
        <f t="shared" si="115"/>
        <v>0</v>
      </c>
      <c r="BH92" s="51">
        <f t="shared" si="116"/>
        <v>0</v>
      </c>
      <c r="BI92" s="52">
        <f t="shared" si="117"/>
        <v>0</v>
      </c>
      <c r="BJ92" s="51">
        <f t="shared" si="118"/>
        <v>0</v>
      </c>
      <c r="BK92" s="52">
        <f t="shared" si="119"/>
        <v>0</v>
      </c>
      <c r="BL92" s="51">
        <f t="shared" si="120"/>
        <v>0</v>
      </c>
      <c r="BM92" s="31">
        <f t="shared" si="121"/>
        <v>0</v>
      </c>
      <c r="BN92" s="52">
        <f t="shared" si="122"/>
        <v>0</v>
      </c>
      <c r="BO92" s="51">
        <f t="shared" si="123"/>
        <v>0</v>
      </c>
      <c r="BP92" s="31">
        <f t="shared" si="124"/>
        <v>0</v>
      </c>
      <c r="BQ92" s="52">
        <f t="shared" si="125"/>
        <v>0</v>
      </c>
      <c r="BR92" s="52">
        <f t="shared" si="126"/>
        <v>0</v>
      </c>
    </row>
    <row r="93" spans="1:70" ht="40.5" customHeight="1">
      <c r="A93" s="5">
        <v>83</v>
      </c>
      <c r="B93" s="6"/>
      <c r="C93" s="79"/>
      <c r="D93" s="79"/>
      <c r="E93" s="7"/>
      <c r="F93" s="7"/>
      <c r="G93" s="80"/>
      <c r="H93" s="107">
        <f t="shared" si="127"/>
      </c>
      <c r="I93" s="81"/>
      <c r="J93" s="107">
        <f t="shared" si="128"/>
      </c>
      <c r="K93" s="159"/>
      <c r="L93" s="160"/>
      <c r="M93" s="45"/>
      <c r="N93" s="162"/>
      <c r="O93" s="163"/>
      <c r="P93" s="163"/>
      <c r="Q93" s="163"/>
      <c r="R93" s="164"/>
      <c r="S93" s="121"/>
      <c r="T93" s="9"/>
      <c r="U93" s="9">
        <f t="shared" si="130"/>
        <v>0</v>
      </c>
      <c r="V93" s="18">
        <f t="shared" si="129"/>
        <v>0</v>
      </c>
      <c r="AD93" s="51">
        <f t="shared" si="87"/>
        <v>0</v>
      </c>
      <c r="AE93" s="31">
        <f t="shared" si="88"/>
        <v>0</v>
      </c>
      <c r="AF93" s="31">
        <f t="shared" si="89"/>
        <v>0</v>
      </c>
      <c r="AG93" s="31">
        <f t="shared" si="90"/>
        <v>0</v>
      </c>
      <c r="AH93" s="31">
        <f t="shared" si="91"/>
        <v>0</v>
      </c>
      <c r="AI93" s="31">
        <f t="shared" si="92"/>
        <v>0</v>
      </c>
      <c r="AJ93" s="52">
        <f t="shared" si="93"/>
        <v>0</v>
      </c>
      <c r="AK93" s="51">
        <f t="shared" si="94"/>
        <v>0</v>
      </c>
      <c r="AL93" s="31">
        <f t="shared" si="95"/>
        <v>0</v>
      </c>
      <c r="AM93" s="31">
        <f t="shared" si="96"/>
        <v>0</v>
      </c>
      <c r="AN93" s="31">
        <f t="shared" si="97"/>
        <v>0</v>
      </c>
      <c r="AO93" s="31">
        <f t="shared" si="98"/>
        <v>0</v>
      </c>
      <c r="AP93" s="31">
        <f t="shared" si="99"/>
        <v>0</v>
      </c>
      <c r="AQ93" s="31">
        <f t="shared" si="100"/>
        <v>0</v>
      </c>
      <c r="AR93" s="31">
        <f t="shared" si="101"/>
        <v>0</v>
      </c>
      <c r="AS93" s="31">
        <f t="shared" si="102"/>
        <v>0</v>
      </c>
      <c r="AT93" s="31">
        <f t="shared" si="103"/>
        <v>0</v>
      </c>
      <c r="AU93" s="31">
        <f t="shared" si="104"/>
        <v>0</v>
      </c>
      <c r="AV93" s="31">
        <f t="shared" si="105"/>
        <v>0</v>
      </c>
      <c r="AW93" s="52">
        <f t="shared" si="106"/>
        <v>0</v>
      </c>
      <c r="AX93" s="56">
        <f t="shared" si="107"/>
        <v>0</v>
      </c>
      <c r="AY93" s="56">
        <f t="shared" si="108"/>
        <v>0</v>
      </c>
      <c r="BA93" s="51">
        <f t="shared" si="109"/>
        <v>0</v>
      </c>
      <c r="BB93" s="52">
        <f t="shared" si="110"/>
        <v>0</v>
      </c>
      <c r="BC93" s="51">
        <f t="shared" si="111"/>
        <v>0</v>
      </c>
      <c r="BD93" s="31">
        <f t="shared" si="112"/>
        <v>0</v>
      </c>
      <c r="BE93" s="31">
        <f t="shared" si="113"/>
        <v>0</v>
      </c>
      <c r="BF93" s="31">
        <f t="shared" si="114"/>
        <v>0</v>
      </c>
      <c r="BG93" s="52">
        <f t="shared" si="115"/>
        <v>0</v>
      </c>
      <c r="BH93" s="51">
        <f t="shared" si="116"/>
        <v>0</v>
      </c>
      <c r="BI93" s="52">
        <f t="shared" si="117"/>
        <v>0</v>
      </c>
      <c r="BJ93" s="51">
        <f t="shared" si="118"/>
        <v>0</v>
      </c>
      <c r="BK93" s="52">
        <f t="shared" si="119"/>
        <v>0</v>
      </c>
      <c r="BL93" s="51">
        <f t="shared" si="120"/>
        <v>0</v>
      </c>
      <c r="BM93" s="31">
        <f t="shared" si="121"/>
        <v>0</v>
      </c>
      <c r="BN93" s="52">
        <f t="shared" si="122"/>
        <v>0</v>
      </c>
      <c r="BO93" s="51">
        <f t="shared" si="123"/>
        <v>0</v>
      </c>
      <c r="BP93" s="31">
        <f t="shared" si="124"/>
        <v>0</v>
      </c>
      <c r="BQ93" s="52">
        <f t="shared" si="125"/>
        <v>0</v>
      </c>
      <c r="BR93" s="52">
        <f t="shared" si="126"/>
        <v>0</v>
      </c>
    </row>
    <row r="94" spans="1:70" ht="40.5" customHeight="1">
      <c r="A94" s="5">
        <v>84</v>
      </c>
      <c r="B94" s="6"/>
      <c r="C94" s="79"/>
      <c r="D94" s="79"/>
      <c r="E94" s="7"/>
      <c r="F94" s="7"/>
      <c r="G94" s="80"/>
      <c r="H94" s="107">
        <f t="shared" si="127"/>
      </c>
      <c r="I94" s="81"/>
      <c r="J94" s="107">
        <f t="shared" si="128"/>
      </c>
      <c r="K94" s="159"/>
      <c r="L94" s="160"/>
      <c r="M94" s="45"/>
      <c r="N94" s="162"/>
      <c r="O94" s="163"/>
      <c r="P94" s="163"/>
      <c r="Q94" s="163"/>
      <c r="R94" s="164"/>
      <c r="S94" s="121"/>
      <c r="T94" s="9"/>
      <c r="U94" s="9">
        <f t="shared" si="130"/>
        <v>0</v>
      </c>
      <c r="V94" s="18">
        <f t="shared" si="129"/>
        <v>0</v>
      </c>
      <c r="AD94" s="51">
        <f t="shared" si="87"/>
        <v>0</v>
      </c>
      <c r="AE94" s="31">
        <f t="shared" si="88"/>
        <v>0</v>
      </c>
      <c r="AF94" s="31">
        <f t="shared" si="89"/>
        <v>0</v>
      </c>
      <c r="AG94" s="31">
        <f t="shared" si="90"/>
        <v>0</v>
      </c>
      <c r="AH94" s="31">
        <f t="shared" si="91"/>
        <v>0</v>
      </c>
      <c r="AI94" s="31">
        <f t="shared" si="92"/>
        <v>0</v>
      </c>
      <c r="AJ94" s="52">
        <f t="shared" si="93"/>
        <v>0</v>
      </c>
      <c r="AK94" s="51">
        <f t="shared" si="94"/>
        <v>0</v>
      </c>
      <c r="AL94" s="31">
        <f t="shared" si="95"/>
        <v>0</v>
      </c>
      <c r="AM94" s="31">
        <f t="shared" si="96"/>
        <v>0</v>
      </c>
      <c r="AN94" s="31">
        <f t="shared" si="97"/>
        <v>0</v>
      </c>
      <c r="AO94" s="31">
        <f t="shared" si="98"/>
        <v>0</v>
      </c>
      <c r="AP94" s="31">
        <f t="shared" si="99"/>
        <v>0</v>
      </c>
      <c r="AQ94" s="31">
        <f t="shared" si="100"/>
        <v>0</v>
      </c>
      <c r="AR94" s="31">
        <f t="shared" si="101"/>
        <v>0</v>
      </c>
      <c r="AS94" s="31">
        <f t="shared" si="102"/>
        <v>0</v>
      </c>
      <c r="AT94" s="31">
        <f t="shared" si="103"/>
        <v>0</v>
      </c>
      <c r="AU94" s="31">
        <f t="shared" si="104"/>
        <v>0</v>
      </c>
      <c r="AV94" s="31">
        <f t="shared" si="105"/>
        <v>0</v>
      </c>
      <c r="AW94" s="52">
        <f t="shared" si="106"/>
        <v>0</v>
      </c>
      <c r="AX94" s="56">
        <f t="shared" si="107"/>
        <v>0</v>
      </c>
      <c r="AY94" s="56">
        <f t="shared" si="108"/>
        <v>0</v>
      </c>
      <c r="BA94" s="51">
        <f t="shared" si="109"/>
        <v>0</v>
      </c>
      <c r="BB94" s="52">
        <f t="shared" si="110"/>
        <v>0</v>
      </c>
      <c r="BC94" s="51">
        <f t="shared" si="111"/>
        <v>0</v>
      </c>
      <c r="BD94" s="31">
        <f t="shared" si="112"/>
        <v>0</v>
      </c>
      <c r="BE94" s="31">
        <f t="shared" si="113"/>
        <v>0</v>
      </c>
      <c r="BF94" s="31">
        <f t="shared" si="114"/>
        <v>0</v>
      </c>
      <c r="BG94" s="52">
        <f t="shared" si="115"/>
        <v>0</v>
      </c>
      <c r="BH94" s="51">
        <f t="shared" si="116"/>
        <v>0</v>
      </c>
      <c r="BI94" s="52">
        <f t="shared" si="117"/>
        <v>0</v>
      </c>
      <c r="BJ94" s="51">
        <f t="shared" si="118"/>
        <v>0</v>
      </c>
      <c r="BK94" s="52">
        <f t="shared" si="119"/>
        <v>0</v>
      </c>
      <c r="BL94" s="51">
        <f t="shared" si="120"/>
        <v>0</v>
      </c>
      <c r="BM94" s="31">
        <f t="shared" si="121"/>
        <v>0</v>
      </c>
      <c r="BN94" s="52">
        <f t="shared" si="122"/>
        <v>0</v>
      </c>
      <c r="BO94" s="51">
        <f t="shared" si="123"/>
        <v>0</v>
      </c>
      <c r="BP94" s="31">
        <f t="shared" si="124"/>
        <v>0</v>
      </c>
      <c r="BQ94" s="52">
        <f t="shared" si="125"/>
        <v>0</v>
      </c>
      <c r="BR94" s="52">
        <f t="shared" si="126"/>
        <v>0</v>
      </c>
    </row>
    <row r="95" spans="1:70" ht="40.5" customHeight="1">
      <c r="A95" s="5">
        <v>85</v>
      </c>
      <c r="B95" s="6"/>
      <c r="C95" s="79"/>
      <c r="D95" s="79"/>
      <c r="E95" s="7"/>
      <c r="F95" s="7"/>
      <c r="G95" s="80"/>
      <c r="H95" s="107">
        <f t="shared" si="127"/>
      </c>
      <c r="I95" s="81"/>
      <c r="J95" s="107">
        <f t="shared" si="128"/>
      </c>
      <c r="K95" s="159"/>
      <c r="L95" s="160"/>
      <c r="M95" s="45"/>
      <c r="N95" s="162"/>
      <c r="O95" s="163"/>
      <c r="P95" s="163"/>
      <c r="Q95" s="163"/>
      <c r="R95" s="164"/>
      <c r="S95" s="121"/>
      <c r="T95" s="9"/>
      <c r="U95" s="9">
        <f t="shared" si="130"/>
        <v>0</v>
      </c>
      <c r="V95" s="18">
        <f t="shared" si="129"/>
        <v>0</v>
      </c>
      <c r="AD95" s="51">
        <f t="shared" si="87"/>
        <v>0</v>
      </c>
      <c r="AE95" s="31">
        <f t="shared" si="88"/>
        <v>0</v>
      </c>
      <c r="AF95" s="31">
        <f t="shared" si="89"/>
        <v>0</v>
      </c>
      <c r="AG95" s="31">
        <f t="shared" si="90"/>
        <v>0</v>
      </c>
      <c r="AH95" s="31">
        <f t="shared" si="91"/>
        <v>0</v>
      </c>
      <c r="AI95" s="31">
        <f t="shared" si="92"/>
        <v>0</v>
      </c>
      <c r="AJ95" s="52">
        <f t="shared" si="93"/>
        <v>0</v>
      </c>
      <c r="AK95" s="51">
        <f t="shared" si="94"/>
        <v>0</v>
      </c>
      <c r="AL95" s="31">
        <f t="shared" si="95"/>
        <v>0</v>
      </c>
      <c r="AM95" s="31">
        <f t="shared" si="96"/>
        <v>0</v>
      </c>
      <c r="AN95" s="31">
        <f t="shared" si="97"/>
        <v>0</v>
      </c>
      <c r="AO95" s="31">
        <f t="shared" si="98"/>
        <v>0</v>
      </c>
      <c r="AP95" s="31">
        <f t="shared" si="99"/>
        <v>0</v>
      </c>
      <c r="AQ95" s="31">
        <f t="shared" si="100"/>
        <v>0</v>
      </c>
      <c r="AR95" s="31">
        <f t="shared" si="101"/>
        <v>0</v>
      </c>
      <c r="AS95" s="31">
        <f t="shared" si="102"/>
        <v>0</v>
      </c>
      <c r="AT95" s="31">
        <f t="shared" si="103"/>
        <v>0</v>
      </c>
      <c r="AU95" s="31">
        <f t="shared" si="104"/>
        <v>0</v>
      </c>
      <c r="AV95" s="31">
        <f t="shared" si="105"/>
        <v>0</v>
      </c>
      <c r="AW95" s="52">
        <f t="shared" si="106"/>
        <v>0</v>
      </c>
      <c r="AX95" s="56">
        <f t="shared" si="107"/>
        <v>0</v>
      </c>
      <c r="AY95" s="56">
        <f t="shared" si="108"/>
        <v>0</v>
      </c>
      <c r="BA95" s="51">
        <f t="shared" si="109"/>
        <v>0</v>
      </c>
      <c r="BB95" s="52">
        <f t="shared" si="110"/>
        <v>0</v>
      </c>
      <c r="BC95" s="51">
        <f t="shared" si="111"/>
        <v>0</v>
      </c>
      <c r="BD95" s="31">
        <f t="shared" si="112"/>
        <v>0</v>
      </c>
      <c r="BE95" s="31">
        <f t="shared" si="113"/>
        <v>0</v>
      </c>
      <c r="BF95" s="31">
        <f t="shared" si="114"/>
        <v>0</v>
      </c>
      <c r="BG95" s="52">
        <f t="shared" si="115"/>
        <v>0</v>
      </c>
      <c r="BH95" s="51">
        <f t="shared" si="116"/>
        <v>0</v>
      </c>
      <c r="BI95" s="52">
        <f t="shared" si="117"/>
        <v>0</v>
      </c>
      <c r="BJ95" s="51">
        <f t="shared" si="118"/>
        <v>0</v>
      </c>
      <c r="BK95" s="52">
        <f t="shared" si="119"/>
        <v>0</v>
      </c>
      <c r="BL95" s="51">
        <f t="shared" si="120"/>
        <v>0</v>
      </c>
      <c r="BM95" s="31">
        <f t="shared" si="121"/>
        <v>0</v>
      </c>
      <c r="BN95" s="52">
        <f t="shared" si="122"/>
        <v>0</v>
      </c>
      <c r="BO95" s="51">
        <f t="shared" si="123"/>
        <v>0</v>
      </c>
      <c r="BP95" s="31">
        <f t="shared" si="124"/>
        <v>0</v>
      </c>
      <c r="BQ95" s="52">
        <f t="shared" si="125"/>
        <v>0</v>
      </c>
      <c r="BR95" s="52">
        <f t="shared" si="126"/>
        <v>0</v>
      </c>
    </row>
    <row r="96" spans="1:70" ht="40.5" customHeight="1">
      <c r="A96" s="5">
        <v>86</v>
      </c>
      <c r="B96" s="6"/>
      <c r="C96" s="79"/>
      <c r="D96" s="79"/>
      <c r="E96" s="7"/>
      <c r="F96" s="7"/>
      <c r="G96" s="80"/>
      <c r="H96" s="107">
        <f t="shared" si="127"/>
      </c>
      <c r="I96" s="81"/>
      <c r="J96" s="107">
        <f t="shared" si="128"/>
      </c>
      <c r="K96" s="159"/>
      <c r="L96" s="160"/>
      <c r="M96" s="45"/>
      <c r="N96" s="162"/>
      <c r="O96" s="163"/>
      <c r="P96" s="163"/>
      <c r="Q96" s="163"/>
      <c r="R96" s="164"/>
      <c r="S96" s="121"/>
      <c r="T96" s="9"/>
      <c r="U96" s="9">
        <f t="shared" si="130"/>
        <v>0</v>
      </c>
      <c r="V96" s="18">
        <f t="shared" si="129"/>
        <v>0</v>
      </c>
      <c r="AD96" s="51">
        <f t="shared" si="87"/>
        <v>0</v>
      </c>
      <c r="AE96" s="31">
        <f t="shared" si="88"/>
        <v>0</v>
      </c>
      <c r="AF96" s="31">
        <f t="shared" si="89"/>
        <v>0</v>
      </c>
      <c r="AG96" s="31">
        <f t="shared" si="90"/>
        <v>0</v>
      </c>
      <c r="AH96" s="31">
        <f t="shared" si="91"/>
        <v>0</v>
      </c>
      <c r="AI96" s="31">
        <f t="shared" si="92"/>
        <v>0</v>
      </c>
      <c r="AJ96" s="52">
        <f t="shared" si="93"/>
        <v>0</v>
      </c>
      <c r="AK96" s="51">
        <f t="shared" si="94"/>
        <v>0</v>
      </c>
      <c r="AL96" s="31">
        <f t="shared" si="95"/>
        <v>0</v>
      </c>
      <c r="AM96" s="31">
        <f t="shared" si="96"/>
        <v>0</v>
      </c>
      <c r="AN96" s="31">
        <f t="shared" si="97"/>
        <v>0</v>
      </c>
      <c r="AO96" s="31">
        <f t="shared" si="98"/>
        <v>0</v>
      </c>
      <c r="AP96" s="31">
        <f t="shared" si="99"/>
        <v>0</v>
      </c>
      <c r="AQ96" s="31">
        <f t="shared" si="100"/>
        <v>0</v>
      </c>
      <c r="AR96" s="31">
        <f t="shared" si="101"/>
        <v>0</v>
      </c>
      <c r="AS96" s="31">
        <f t="shared" si="102"/>
        <v>0</v>
      </c>
      <c r="AT96" s="31">
        <f t="shared" si="103"/>
        <v>0</v>
      </c>
      <c r="AU96" s="31">
        <f t="shared" si="104"/>
        <v>0</v>
      </c>
      <c r="AV96" s="31">
        <f t="shared" si="105"/>
        <v>0</v>
      </c>
      <c r="AW96" s="52">
        <f t="shared" si="106"/>
        <v>0</v>
      </c>
      <c r="AX96" s="56">
        <f t="shared" si="107"/>
        <v>0</v>
      </c>
      <c r="AY96" s="56">
        <f t="shared" si="108"/>
        <v>0</v>
      </c>
      <c r="BA96" s="51">
        <f t="shared" si="109"/>
        <v>0</v>
      </c>
      <c r="BB96" s="52">
        <f t="shared" si="110"/>
        <v>0</v>
      </c>
      <c r="BC96" s="51">
        <f t="shared" si="111"/>
        <v>0</v>
      </c>
      <c r="BD96" s="31">
        <f t="shared" si="112"/>
        <v>0</v>
      </c>
      <c r="BE96" s="31">
        <f t="shared" si="113"/>
        <v>0</v>
      </c>
      <c r="BF96" s="31">
        <f t="shared" si="114"/>
        <v>0</v>
      </c>
      <c r="BG96" s="52">
        <f t="shared" si="115"/>
        <v>0</v>
      </c>
      <c r="BH96" s="51">
        <f t="shared" si="116"/>
        <v>0</v>
      </c>
      <c r="BI96" s="52">
        <f t="shared" si="117"/>
        <v>0</v>
      </c>
      <c r="BJ96" s="51">
        <f t="shared" si="118"/>
        <v>0</v>
      </c>
      <c r="BK96" s="52">
        <f t="shared" si="119"/>
        <v>0</v>
      </c>
      <c r="BL96" s="51">
        <f t="shared" si="120"/>
        <v>0</v>
      </c>
      <c r="BM96" s="31">
        <f t="shared" si="121"/>
        <v>0</v>
      </c>
      <c r="BN96" s="52">
        <f t="shared" si="122"/>
        <v>0</v>
      </c>
      <c r="BO96" s="51">
        <f t="shared" si="123"/>
        <v>0</v>
      </c>
      <c r="BP96" s="31">
        <f t="shared" si="124"/>
        <v>0</v>
      </c>
      <c r="BQ96" s="52">
        <f t="shared" si="125"/>
        <v>0</v>
      </c>
      <c r="BR96" s="52">
        <f t="shared" si="126"/>
        <v>0</v>
      </c>
    </row>
    <row r="97" spans="1:70" ht="40.5" customHeight="1">
      <c r="A97" s="5">
        <v>87</v>
      </c>
      <c r="B97" s="6"/>
      <c r="C97" s="79"/>
      <c r="D97" s="79"/>
      <c r="E97" s="7"/>
      <c r="F97" s="7"/>
      <c r="G97" s="80"/>
      <c r="H97" s="107">
        <f t="shared" si="127"/>
      </c>
      <c r="I97" s="81"/>
      <c r="J97" s="107">
        <f t="shared" si="128"/>
      </c>
      <c r="K97" s="159"/>
      <c r="L97" s="160"/>
      <c r="M97" s="45"/>
      <c r="N97" s="162"/>
      <c r="O97" s="163"/>
      <c r="P97" s="163"/>
      <c r="Q97" s="163"/>
      <c r="R97" s="164"/>
      <c r="S97" s="121"/>
      <c r="T97" s="9"/>
      <c r="U97" s="9">
        <f t="shared" si="130"/>
        <v>0</v>
      </c>
      <c r="V97" s="18">
        <f t="shared" si="129"/>
        <v>0</v>
      </c>
      <c r="AD97" s="51">
        <f t="shared" si="87"/>
        <v>0</v>
      </c>
      <c r="AE97" s="31">
        <f t="shared" si="88"/>
        <v>0</v>
      </c>
      <c r="AF97" s="31">
        <f t="shared" si="89"/>
        <v>0</v>
      </c>
      <c r="AG97" s="31">
        <f t="shared" si="90"/>
        <v>0</v>
      </c>
      <c r="AH97" s="31">
        <f t="shared" si="91"/>
        <v>0</v>
      </c>
      <c r="AI97" s="31">
        <f t="shared" si="92"/>
        <v>0</v>
      </c>
      <c r="AJ97" s="52">
        <f t="shared" si="93"/>
        <v>0</v>
      </c>
      <c r="AK97" s="51">
        <f t="shared" si="94"/>
        <v>0</v>
      </c>
      <c r="AL97" s="31">
        <f t="shared" si="95"/>
        <v>0</v>
      </c>
      <c r="AM97" s="31">
        <f t="shared" si="96"/>
        <v>0</v>
      </c>
      <c r="AN97" s="31">
        <f t="shared" si="97"/>
        <v>0</v>
      </c>
      <c r="AO97" s="31">
        <f t="shared" si="98"/>
        <v>0</v>
      </c>
      <c r="AP97" s="31">
        <f t="shared" si="99"/>
        <v>0</v>
      </c>
      <c r="AQ97" s="31">
        <f t="shared" si="100"/>
        <v>0</v>
      </c>
      <c r="AR97" s="31">
        <f t="shared" si="101"/>
        <v>0</v>
      </c>
      <c r="AS97" s="31">
        <f t="shared" si="102"/>
        <v>0</v>
      </c>
      <c r="AT97" s="31">
        <f t="shared" si="103"/>
        <v>0</v>
      </c>
      <c r="AU97" s="31">
        <f t="shared" si="104"/>
        <v>0</v>
      </c>
      <c r="AV97" s="31">
        <f t="shared" si="105"/>
        <v>0</v>
      </c>
      <c r="AW97" s="52">
        <f t="shared" si="106"/>
        <v>0</v>
      </c>
      <c r="AX97" s="56">
        <f t="shared" si="107"/>
        <v>0</v>
      </c>
      <c r="AY97" s="56">
        <f t="shared" si="108"/>
        <v>0</v>
      </c>
      <c r="BA97" s="51">
        <f t="shared" si="109"/>
        <v>0</v>
      </c>
      <c r="BB97" s="52">
        <f t="shared" si="110"/>
        <v>0</v>
      </c>
      <c r="BC97" s="51">
        <f t="shared" si="111"/>
        <v>0</v>
      </c>
      <c r="BD97" s="31">
        <f t="shared" si="112"/>
        <v>0</v>
      </c>
      <c r="BE97" s="31">
        <f t="shared" si="113"/>
        <v>0</v>
      </c>
      <c r="BF97" s="31">
        <f t="shared" si="114"/>
        <v>0</v>
      </c>
      <c r="BG97" s="52">
        <f t="shared" si="115"/>
        <v>0</v>
      </c>
      <c r="BH97" s="51">
        <f t="shared" si="116"/>
        <v>0</v>
      </c>
      <c r="BI97" s="52">
        <f t="shared" si="117"/>
        <v>0</v>
      </c>
      <c r="BJ97" s="51">
        <f t="shared" si="118"/>
        <v>0</v>
      </c>
      <c r="BK97" s="52">
        <f t="shared" si="119"/>
        <v>0</v>
      </c>
      <c r="BL97" s="51">
        <f t="shared" si="120"/>
        <v>0</v>
      </c>
      <c r="BM97" s="31">
        <f t="shared" si="121"/>
        <v>0</v>
      </c>
      <c r="BN97" s="52">
        <f t="shared" si="122"/>
        <v>0</v>
      </c>
      <c r="BO97" s="51">
        <f t="shared" si="123"/>
        <v>0</v>
      </c>
      <c r="BP97" s="31">
        <f t="shared" si="124"/>
        <v>0</v>
      </c>
      <c r="BQ97" s="52">
        <f t="shared" si="125"/>
        <v>0</v>
      </c>
      <c r="BR97" s="52">
        <f t="shared" si="126"/>
        <v>0</v>
      </c>
    </row>
    <row r="98" spans="1:70" ht="40.5" customHeight="1">
      <c r="A98" s="5">
        <v>88</v>
      </c>
      <c r="B98" s="6"/>
      <c r="C98" s="79"/>
      <c r="D98" s="79"/>
      <c r="E98" s="7"/>
      <c r="F98" s="7"/>
      <c r="G98" s="80"/>
      <c r="H98" s="107">
        <f t="shared" si="127"/>
      </c>
      <c r="I98" s="81"/>
      <c r="J98" s="107">
        <f t="shared" si="128"/>
      </c>
      <c r="K98" s="159"/>
      <c r="L98" s="160"/>
      <c r="M98" s="45"/>
      <c r="N98" s="162"/>
      <c r="O98" s="163"/>
      <c r="P98" s="163"/>
      <c r="Q98" s="163"/>
      <c r="R98" s="164"/>
      <c r="S98" s="121"/>
      <c r="T98" s="9"/>
      <c r="U98" s="9">
        <f t="shared" si="130"/>
        <v>0</v>
      </c>
      <c r="V98" s="18">
        <f t="shared" si="129"/>
        <v>0</v>
      </c>
      <c r="AD98" s="51">
        <f t="shared" si="87"/>
        <v>0</v>
      </c>
      <c r="AE98" s="31">
        <f t="shared" si="88"/>
        <v>0</v>
      </c>
      <c r="AF98" s="31">
        <f t="shared" si="89"/>
        <v>0</v>
      </c>
      <c r="AG98" s="31">
        <f t="shared" si="90"/>
        <v>0</v>
      </c>
      <c r="AH98" s="31">
        <f t="shared" si="91"/>
        <v>0</v>
      </c>
      <c r="AI98" s="31">
        <f t="shared" si="92"/>
        <v>0</v>
      </c>
      <c r="AJ98" s="52">
        <f t="shared" si="93"/>
        <v>0</v>
      </c>
      <c r="AK98" s="51">
        <f t="shared" si="94"/>
        <v>0</v>
      </c>
      <c r="AL98" s="31">
        <f t="shared" si="95"/>
        <v>0</v>
      </c>
      <c r="AM98" s="31">
        <f t="shared" si="96"/>
        <v>0</v>
      </c>
      <c r="AN98" s="31">
        <f t="shared" si="97"/>
        <v>0</v>
      </c>
      <c r="AO98" s="31">
        <f t="shared" si="98"/>
        <v>0</v>
      </c>
      <c r="AP98" s="31">
        <f t="shared" si="99"/>
        <v>0</v>
      </c>
      <c r="AQ98" s="31">
        <f t="shared" si="100"/>
        <v>0</v>
      </c>
      <c r="AR98" s="31">
        <f t="shared" si="101"/>
        <v>0</v>
      </c>
      <c r="AS98" s="31">
        <f t="shared" si="102"/>
        <v>0</v>
      </c>
      <c r="AT98" s="31">
        <f t="shared" si="103"/>
        <v>0</v>
      </c>
      <c r="AU98" s="31">
        <f t="shared" si="104"/>
        <v>0</v>
      </c>
      <c r="AV98" s="31">
        <f t="shared" si="105"/>
        <v>0</v>
      </c>
      <c r="AW98" s="52">
        <f t="shared" si="106"/>
        <v>0</v>
      </c>
      <c r="AX98" s="56">
        <f t="shared" si="107"/>
        <v>0</v>
      </c>
      <c r="AY98" s="56">
        <f t="shared" si="108"/>
        <v>0</v>
      </c>
      <c r="BA98" s="51">
        <f t="shared" si="109"/>
        <v>0</v>
      </c>
      <c r="BB98" s="52">
        <f t="shared" si="110"/>
        <v>0</v>
      </c>
      <c r="BC98" s="51">
        <f t="shared" si="111"/>
        <v>0</v>
      </c>
      <c r="BD98" s="31">
        <f t="shared" si="112"/>
        <v>0</v>
      </c>
      <c r="BE98" s="31">
        <f t="shared" si="113"/>
        <v>0</v>
      </c>
      <c r="BF98" s="31">
        <f t="shared" si="114"/>
        <v>0</v>
      </c>
      <c r="BG98" s="52">
        <f t="shared" si="115"/>
        <v>0</v>
      </c>
      <c r="BH98" s="51">
        <f t="shared" si="116"/>
        <v>0</v>
      </c>
      <c r="BI98" s="52">
        <f t="shared" si="117"/>
        <v>0</v>
      </c>
      <c r="BJ98" s="51">
        <f t="shared" si="118"/>
        <v>0</v>
      </c>
      <c r="BK98" s="52">
        <f t="shared" si="119"/>
        <v>0</v>
      </c>
      <c r="BL98" s="51">
        <f t="shared" si="120"/>
        <v>0</v>
      </c>
      <c r="BM98" s="31">
        <f t="shared" si="121"/>
        <v>0</v>
      </c>
      <c r="BN98" s="52">
        <f t="shared" si="122"/>
        <v>0</v>
      </c>
      <c r="BO98" s="51">
        <f t="shared" si="123"/>
        <v>0</v>
      </c>
      <c r="BP98" s="31">
        <f t="shared" si="124"/>
        <v>0</v>
      </c>
      <c r="BQ98" s="52">
        <f t="shared" si="125"/>
        <v>0</v>
      </c>
      <c r="BR98" s="52">
        <f t="shared" si="126"/>
        <v>0</v>
      </c>
    </row>
    <row r="99" spans="1:70" ht="40.5" customHeight="1">
      <c r="A99" s="5">
        <v>89</v>
      </c>
      <c r="B99" s="6"/>
      <c r="C99" s="79"/>
      <c r="D99" s="79"/>
      <c r="E99" s="7"/>
      <c r="F99" s="7"/>
      <c r="G99" s="80"/>
      <c r="H99" s="107">
        <f t="shared" si="127"/>
      </c>
      <c r="I99" s="81"/>
      <c r="J99" s="107">
        <f t="shared" si="128"/>
      </c>
      <c r="K99" s="159"/>
      <c r="L99" s="160"/>
      <c r="M99" s="45"/>
      <c r="N99" s="162"/>
      <c r="O99" s="163"/>
      <c r="P99" s="163"/>
      <c r="Q99" s="163"/>
      <c r="R99" s="164"/>
      <c r="S99" s="121"/>
      <c r="T99" s="9"/>
      <c r="U99" s="9">
        <f t="shared" si="130"/>
        <v>0</v>
      </c>
      <c r="V99" s="18">
        <f t="shared" si="129"/>
        <v>0</v>
      </c>
      <c r="AD99" s="51">
        <f t="shared" si="87"/>
        <v>0</v>
      </c>
      <c r="AE99" s="31">
        <f t="shared" si="88"/>
        <v>0</v>
      </c>
      <c r="AF99" s="31">
        <f t="shared" si="89"/>
        <v>0</v>
      </c>
      <c r="AG99" s="31">
        <f t="shared" si="90"/>
        <v>0</v>
      </c>
      <c r="AH99" s="31">
        <f t="shared" si="91"/>
        <v>0</v>
      </c>
      <c r="AI99" s="31">
        <f t="shared" si="92"/>
        <v>0</v>
      </c>
      <c r="AJ99" s="52">
        <f t="shared" si="93"/>
        <v>0</v>
      </c>
      <c r="AK99" s="51">
        <f t="shared" si="94"/>
        <v>0</v>
      </c>
      <c r="AL99" s="31">
        <f t="shared" si="95"/>
        <v>0</v>
      </c>
      <c r="AM99" s="31">
        <f t="shared" si="96"/>
        <v>0</v>
      </c>
      <c r="AN99" s="31">
        <f t="shared" si="97"/>
        <v>0</v>
      </c>
      <c r="AO99" s="31">
        <f t="shared" si="98"/>
        <v>0</v>
      </c>
      <c r="AP99" s="31">
        <f t="shared" si="99"/>
        <v>0</v>
      </c>
      <c r="AQ99" s="31">
        <f t="shared" si="100"/>
        <v>0</v>
      </c>
      <c r="AR99" s="31">
        <f t="shared" si="101"/>
        <v>0</v>
      </c>
      <c r="AS99" s="31">
        <f t="shared" si="102"/>
        <v>0</v>
      </c>
      <c r="AT99" s="31">
        <f t="shared" si="103"/>
        <v>0</v>
      </c>
      <c r="AU99" s="31">
        <f t="shared" si="104"/>
        <v>0</v>
      </c>
      <c r="AV99" s="31">
        <f t="shared" si="105"/>
        <v>0</v>
      </c>
      <c r="AW99" s="52">
        <f t="shared" si="106"/>
        <v>0</v>
      </c>
      <c r="AX99" s="56">
        <f t="shared" si="107"/>
        <v>0</v>
      </c>
      <c r="AY99" s="56">
        <f t="shared" si="108"/>
        <v>0</v>
      </c>
      <c r="BA99" s="51">
        <f t="shared" si="109"/>
        <v>0</v>
      </c>
      <c r="BB99" s="52">
        <f t="shared" si="110"/>
        <v>0</v>
      </c>
      <c r="BC99" s="51">
        <f t="shared" si="111"/>
        <v>0</v>
      </c>
      <c r="BD99" s="31">
        <f t="shared" si="112"/>
        <v>0</v>
      </c>
      <c r="BE99" s="31">
        <f t="shared" si="113"/>
        <v>0</v>
      </c>
      <c r="BF99" s="31">
        <f t="shared" si="114"/>
        <v>0</v>
      </c>
      <c r="BG99" s="52">
        <f t="shared" si="115"/>
        <v>0</v>
      </c>
      <c r="BH99" s="51">
        <f t="shared" si="116"/>
        <v>0</v>
      </c>
      <c r="BI99" s="52">
        <f t="shared" si="117"/>
        <v>0</v>
      </c>
      <c r="BJ99" s="51">
        <f t="shared" si="118"/>
        <v>0</v>
      </c>
      <c r="BK99" s="52">
        <f t="shared" si="119"/>
        <v>0</v>
      </c>
      <c r="BL99" s="51">
        <f t="shared" si="120"/>
        <v>0</v>
      </c>
      <c r="BM99" s="31">
        <f t="shared" si="121"/>
        <v>0</v>
      </c>
      <c r="BN99" s="52">
        <f t="shared" si="122"/>
        <v>0</v>
      </c>
      <c r="BO99" s="51">
        <f t="shared" si="123"/>
        <v>0</v>
      </c>
      <c r="BP99" s="31">
        <f t="shared" si="124"/>
        <v>0</v>
      </c>
      <c r="BQ99" s="52">
        <f t="shared" si="125"/>
        <v>0</v>
      </c>
      <c r="BR99" s="52">
        <f t="shared" si="126"/>
        <v>0</v>
      </c>
    </row>
    <row r="100" spans="1:70" ht="40.5" customHeight="1">
      <c r="A100" s="5">
        <v>90</v>
      </c>
      <c r="B100" s="6"/>
      <c r="C100" s="79"/>
      <c r="D100" s="79"/>
      <c r="E100" s="7"/>
      <c r="F100" s="7"/>
      <c r="G100" s="80"/>
      <c r="H100" s="107">
        <f t="shared" si="127"/>
      </c>
      <c r="I100" s="81"/>
      <c r="J100" s="107">
        <f t="shared" si="128"/>
      </c>
      <c r="K100" s="159"/>
      <c r="L100" s="160"/>
      <c r="M100" s="45"/>
      <c r="N100" s="162"/>
      <c r="O100" s="163"/>
      <c r="P100" s="163"/>
      <c r="Q100" s="163"/>
      <c r="R100" s="164"/>
      <c r="S100" s="121"/>
      <c r="T100" s="9"/>
      <c r="U100" s="9">
        <f t="shared" si="130"/>
        <v>0</v>
      </c>
      <c r="V100" s="18">
        <f t="shared" si="129"/>
        <v>0</v>
      </c>
      <c r="AD100" s="51">
        <f t="shared" si="87"/>
        <v>0</v>
      </c>
      <c r="AE100" s="31">
        <f t="shared" si="88"/>
        <v>0</v>
      </c>
      <c r="AF100" s="31">
        <f t="shared" si="89"/>
        <v>0</v>
      </c>
      <c r="AG100" s="31">
        <f t="shared" si="90"/>
        <v>0</v>
      </c>
      <c r="AH100" s="31">
        <f t="shared" si="91"/>
        <v>0</v>
      </c>
      <c r="AI100" s="31">
        <f t="shared" si="92"/>
        <v>0</v>
      </c>
      <c r="AJ100" s="52">
        <f t="shared" si="93"/>
        <v>0</v>
      </c>
      <c r="AK100" s="51">
        <f t="shared" si="94"/>
        <v>0</v>
      </c>
      <c r="AL100" s="31">
        <f t="shared" si="95"/>
        <v>0</v>
      </c>
      <c r="AM100" s="31">
        <f t="shared" si="96"/>
        <v>0</v>
      </c>
      <c r="AN100" s="31">
        <f t="shared" si="97"/>
        <v>0</v>
      </c>
      <c r="AO100" s="31">
        <f t="shared" si="98"/>
        <v>0</v>
      </c>
      <c r="AP100" s="31">
        <f t="shared" si="99"/>
        <v>0</v>
      </c>
      <c r="AQ100" s="31">
        <f t="shared" si="100"/>
        <v>0</v>
      </c>
      <c r="AR100" s="31">
        <f t="shared" si="101"/>
        <v>0</v>
      </c>
      <c r="AS100" s="31">
        <f t="shared" si="102"/>
        <v>0</v>
      </c>
      <c r="AT100" s="31">
        <f t="shared" si="103"/>
        <v>0</v>
      </c>
      <c r="AU100" s="31">
        <f t="shared" si="104"/>
        <v>0</v>
      </c>
      <c r="AV100" s="31">
        <f t="shared" si="105"/>
        <v>0</v>
      </c>
      <c r="AW100" s="52">
        <f t="shared" si="106"/>
        <v>0</v>
      </c>
      <c r="AX100" s="56">
        <f t="shared" si="107"/>
        <v>0</v>
      </c>
      <c r="AY100" s="56">
        <f t="shared" si="108"/>
        <v>0</v>
      </c>
      <c r="BA100" s="51">
        <f t="shared" si="109"/>
        <v>0</v>
      </c>
      <c r="BB100" s="52">
        <f t="shared" si="110"/>
        <v>0</v>
      </c>
      <c r="BC100" s="51">
        <f t="shared" si="111"/>
        <v>0</v>
      </c>
      <c r="BD100" s="31">
        <f t="shared" si="112"/>
        <v>0</v>
      </c>
      <c r="BE100" s="31">
        <f t="shared" si="113"/>
        <v>0</v>
      </c>
      <c r="BF100" s="31">
        <f t="shared" si="114"/>
        <v>0</v>
      </c>
      <c r="BG100" s="52">
        <f t="shared" si="115"/>
        <v>0</v>
      </c>
      <c r="BH100" s="51">
        <f t="shared" si="116"/>
        <v>0</v>
      </c>
      <c r="BI100" s="52">
        <f t="shared" si="117"/>
        <v>0</v>
      </c>
      <c r="BJ100" s="51">
        <f t="shared" si="118"/>
        <v>0</v>
      </c>
      <c r="BK100" s="52">
        <f t="shared" si="119"/>
        <v>0</v>
      </c>
      <c r="BL100" s="51">
        <f t="shared" si="120"/>
        <v>0</v>
      </c>
      <c r="BM100" s="31">
        <f t="shared" si="121"/>
        <v>0</v>
      </c>
      <c r="BN100" s="52">
        <f t="shared" si="122"/>
        <v>0</v>
      </c>
      <c r="BO100" s="51">
        <f t="shared" si="123"/>
        <v>0</v>
      </c>
      <c r="BP100" s="31">
        <f t="shared" si="124"/>
        <v>0</v>
      </c>
      <c r="BQ100" s="52">
        <f t="shared" si="125"/>
        <v>0</v>
      </c>
      <c r="BR100" s="52">
        <f t="shared" si="126"/>
        <v>0</v>
      </c>
    </row>
    <row r="101" spans="1:70" ht="40.5" customHeight="1">
      <c r="A101" s="5">
        <v>91</v>
      </c>
      <c r="B101" s="6"/>
      <c r="C101" s="79"/>
      <c r="D101" s="79"/>
      <c r="E101" s="7"/>
      <c r="F101" s="7"/>
      <c r="G101" s="80"/>
      <c r="H101" s="107">
        <f t="shared" si="127"/>
      </c>
      <c r="I101" s="81"/>
      <c r="J101" s="107">
        <f t="shared" si="128"/>
      </c>
      <c r="K101" s="159"/>
      <c r="L101" s="160"/>
      <c r="M101" s="45"/>
      <c r="N101" s="162"/>
      <c r="O101" s="163"/>
      <c r="P101" s="163"/>
      <c r="Q101" s="163"/>
      <c r="R101" s="164"/>
      <c r="S101" s="121"/>
      <c r="T101" s="9"/>
      <c r="U101" s="9">
        <f t="shared" si="130"/>
        <v>0</v>
      </c>
      <c r="V101" s="18">
        <f t="shared" si="129"/>
        <v>0</v>
      </c>
      <c r="AD101" s="51">
        <f t="shared" si="87"/>
        <v>0</v>
      </c>
      <c r="AE101" s="31">
        <f t="shared" si="88"/>
        <v>0</v>
      </c>
      <c r="AF101" s="31">
        <f t="shared" si="89"/>
        <v>0</v>
      </c>
      <c r="AG101" s="31">
        <f t="shared" si="90"/>
        <v>0</v>
      </c>
      <c r="AH101" s="31">
        <f t="shared" si="91"/>
        <v>0</v>
      </c>
      <c r="AI101" s="31">
        <f t="shared" si="92"/>
        <v>0</v>
      </c>
      <c r="AJ101" s="52">
        <f t="shared" si="93"/>
        <v>0</v>
      </c>
      <c r="AK101" s="51">
        <f t="shared" si="94"/>
        <v>0</v>
      </c>
      <c r="AL101" s="31">
        <f t="shared" si="95"/>
        <v>0</v>
      </c>
      <c r="AM101" s="31">
        <f t="shared" si="96"/>
        <v>0</v>
      </c>
      <c r="AN101" s="31">
        <f t="shared" si="97"/>
        <v>0</v>
      </c>
      <c r="AO101" s="31">
        <f t="shared" si="98"/>
        <v>0</v>
      </c>
      <c r="AP101" s="31">
        <f t="shared" si="99"/>
        <v>0</v>
      </c>
      <c r="AQ101" s="31">
        <f t="shared" si="100"/>
        <v>0</v>
      </c>
      <c r="AR101" s="31">
        <f t="shared" si="101"/>
        <v>0</v>
      </c>
      <c r="AS101" s="31">
        <f t="shared" si="102"/>
        <v>0</v>
      </c>
      <c r="AT101" s="31">
        <f t="shared" si="103"/>
        <v>0</v>
      </c>
      <c r="AU101" s="31">
        <f t="shared" si="104"/>
        <v>0</v>
      </c>
      <c r="AV101" s="31">
        <f t="shared" si="105"/>
        <v>0</v>
      </c>
      <c r="AW101" s="52">
        <f t="shared" si="106"/>
        <v>0</v>
      </c>
      <c r="AX101" s="56">
        <f t="shared" si="107"/>
        <v>0</v>
      </c>
      <c r="AY101" s="56">
        <f t="shared" si="108"/>
        <v>0</v>
      </c>
      <c r="BA101" s="51">
        <f t="shared" si="109"/>
        <v>0</v>
      </c>
      <c r="BB101" s="52">
        <f t="shared" si="110"/>
        <v>0</v>
      </c>
      <c r="BC101" s="51">
        <f t="shared" si="111"/>
        <v>0</v>
      </c>
      <c r="BD101" s="31">
        <f t="shared" si="112"/>
        <v>0</v>
      </c>
      <c r="BE101" s="31">
        <f t="shared" si="113"/>
        <v>0</v>
      </c>
      <c r="BF101" s="31">
        <f t="shared" si="114"/>
        <v>0</v>
      </c>
      <c r="BG101" s="52">
        <f t="shared" si="115"/>
        <v>0</v>
      </c>
      <c r="BH101" s="51">
        <f t="shared" si="116"/>
        <v>0</v>
      </c>
      <c r="BI101" s="52">
        <f t="shared" si="117"/>
        <v>0</v>
      </c>
      <c r="BJ101" s="51">
        <f t="shared" si="118"/>
        <v>0</v>
      </c>
      <c r="BK101" s="52">
        <f t="shared" si="119"/>
        <v>0</v>
      </c>
      <c r="BL101" s="51">
        <f t="shared" si="120"/>
        <v>0</v>
      </c>
      <c r="BM101" s="31">
        <f t="shared" si="121"/>
        <v>0</v>
      </c>
      <c r="BN101" s="52">
        <f t="shared" si="122"/>
        <v>0</v>
      </c>
      <c r="BO101" s="51">
        <f t="shared" si="123"/>
        <v>0</v>
      </c>
      <c r="BP101" s="31">
        <f t="shared" si="124"/>
        <v>0</v>
      </c>
      <c r="BQ101" s="52">
        <f t="shared" si="125"/>
        <v>0</v>
      </c>
      <c r="BR101" s="52">
        <f t="shared" si="126"/>
        <v>0</v>
      </c>
    </row>
    <row r="102" spans="1:70" ht="40.5" customHeight="1">
      <c r="A102" s="5">
        <v>92</v>
      </c>
      <c r="B102" s="6"/>
      <c r="C102" s="79"/>
      <c r="D102" s="79"/>
      <c r="E102" s="7"/>
      <c r="F102" s="7"/>
      <c r="G102" s="80"/>
      <c r="H102" s="107">
        <f t="shared" si="127"/>
      </c>
      <c r="I102" s="81"/>
      <c r="J102" s="107">
        <f t="shared" si="128"/>
      </c>
      <c r="K102" s="159"/>
      <c r="L102" s="160"/>
      <c r="M102" s="45"/>
      <c r="N102" s="162"/>
      <c r="O102" s="163"/>
      <c r="P102" s="163"/>
      <c r="Q102" s="163"/>
      <c r="R102" s="164"/>
      <c r="S102" s="121"/>
      <c r="T102" s="9"/>
      <c r="U102" s="9">
        <f t="shared" si="130"/>
        <v>0</v>
      </c>
      <c r="V102" s="18">
        <f t="shared" si="129"/>
        <v>0</v>
      </c>
      <c r="AD102" s="51">
        <f t="shared" si="87"/>
        <v>0</v>
      </c>
      <c r="AE102" s="31">
        <f t="shared" si="88"/>
        <v>0</v>
      </c>
      <c r="AF102" s="31">
        <f t="shared" si="89"/>
        <v>0</v>
      </c>
      <c r="AG102" s="31">
        <f t="shared" si="90"/>
        <v>0</v>
      </c>
      <c r="AH102" s="31">
        <f t="shared" si="91"/>
        <v>0</v>
      </c>
      <c r="AI102" s="31">
        <f t="shared" si="92"/>
        <v>0</v>
      </c>
      <c r="AJ102" s="52">
        <f t="shared" si="93"/>
        <v>0</v>
      </c>
      <c r="AK102" s="51">
        <f t="shared" si="94"/>
        <v>0</v>
      </c>
      <c r="AL102" s="31">
        <f t="shared" si="95"/>
        <v>0</v>
      </c>
      <c r="AM102" s="31">
        <f t="shared" si="96"/>
        <v>0</v>
      </c>
      <c r="AN102" s="31">
        <f t="shared" si="97"/>
        <v>0</v>
      </c>
      <c r="AO102" s="31">
        <f t="shared" si="98"/>
        <v>0</v>
      </c>
      <c r="AP102" s="31">
        <f t="shared" si="99"/>
        <v>0</v>
      </c>
      <c r="AQ102" s="31">
        <f t="shared" si="100"/>
        <v>0</v>
      </c>
      <c r="AR102" s="31">
        <f t="shared" si="101"/>
        <v>0</v>
      </c>
      <c r="AS102" s="31">
        <f t="shared" si="102"/>
        <v>0</v>
      </c>
      <c r="AT102" s="31">
        <f t="shared" si="103"/>
        <v>0</v>
      </c>
      <c r="AU102" s="31">
        <f t="shared" si="104"/>
        <v>0</v>
      </c>
      <c r="AV102" s="31">
        <f t="shared" si="105"/>
        <v>0</v>
      </c>
      <c r="AW102" s="52">
        <f t="shared" si="106"/>
        <v>0</v>
      </c>
      <c r="AX102" s="56">
        <f t="shared" si="107"/>
        <v>0</v>
      </c>
      <c r="AY102" s="56">
        <f t="shared" si="108"/>
        <v>0</v>
      </c>
      <c r="BA102" s="51">
        <f t="shared" si="109"/>
        <v>0</v>
      </c>
      <c r="BB102" s="52">
        <f t="shared" si="110"/>
        <v>0</v>
      </c>
      <c r="BC102" s="51">
        <f t="shared" si="111"/>
        <v>0</v>
      </c>
      <c r="BD102" s="31">
        <f t="shared" si="112"/>
        <v>0</v>
      </c>
      <c r="BE102" s="31">
        <f t="shared" si="113"/>
        <v>0</v>
      </c>
      <c r="BF102" s="31">
        <f t="shared" si="114"/>
        <v>0</v>
      </c>
      <c r="BG102" s="52">
        <f t="shared" si="115"/>
        <v>0</v>
      </c>
      <c r="BH102" s="51">
        <f t="shared" si="116"/>
        <v>0</v>
      </c>
      <c r="BI102" s="52">
        <f t="shared" si="117"/>
        <v>0</v>
      </c>
      <c r="BJ102" s="51">
        <f t="shared" si="118"/>
        <v>0</v>
      </c>
      <c r="BK102" s="52">
        <f t="shared" si="119"/>
        <v>0</v>
      </c>
      <c r="BL102" s="51">
        <f t="shared" si="120"/>
        <v>0</v>
      </c>
      <c r="BM102" s="31">
        <f t="shared" si="121"/>
        <v>0</v>
      </c>
      <c r="BN102" s="52">
        <f t="shared" si="122"/>
        <v>0</v>
      </c>
      <c r="BO102" s="51">
        <f t="shared" si="123"/>
        <v>0</v>
      </c>
      <c r="BP102" s="31">
        <f t="shared" si="124"/>
        <v>0</v>
      </c>
      <c r="BQ102" s="52">
        <f t="shared" si="125"/>
        <v>0</v>
      </c>
      <c r="BR102" s="52">
        <f t="shared" si="126"/>
        <v>0</v>
      </c>
    </row>
    <row r="103" spans="1:70" ht="40.5" customHeight="1">
      <c r="A103" s="5">
        <v>93</v>
      </c>
      <c r="B103" s="6"/>
      <c r="C103" s="79"/>
      <c r="D103" s="79"/>
      <c r="E103" s="7"/>
      <c r="F103" s="7"/>
      <c r="G103" s="80"/>
      <c r="H103" s="107">
        <f t="shared" si="127"/>
      </c>
      <c r="I103" s="81"/>
      <c r="J103" s="107">
        <f t="shared" si="128"/>
      </c>
      <c r="K103" s="159"/>
      <c r="L103" s="160"/>
      <c r="M103" s="45"/>
      <c r="N103" s="162"/>
      <c r="O103" s="163"/>
      <c r="P103" s="163"/>
      <c r="Q103" s="163"/>
      <c r="R103" s="164"/>
      <c r="S103" s="121"/>
      <c r="T103" s="9"/>
      <c r="U103" s="9">
        <f t="shared" si="130"/>
        <v>0</v>
      </c>
      <c r="V103" s="18">
        <f t="shared" si="129"/>
        <v>0</v>
      </c>
      <c r="AD103" s="51">
        <f t="shared" si="87"/>
        <v>0</v>
      </c>
      <c r="AE103" s="31">
        <f t="shared" si="88"/>
        <v>0</v>
      </c>
      <c r="AF103" s="31">
        <f t="shared" si="89"/>
        <v>0</v>
      </c>
      <c r="AG103" s="31">
        <f t="shared" si="90"/>
        <v>0</v>
      </c>
      <c r="AH103" s="31">
        <f t="shared" si="91"/>
        <v>0</v>
      </c>
      <c r="AI103" s="31">
        <f t="shared" si="92"/>
        <v>0</v>
      </c>
      <c r="AJ103" s="52">
        <f t="shared" si="93"/>
        <v>0</v>
      </c>
      <c r="AK103" s="51">
        <f t="shared" si="94"/>
        <v>0</v>
      </c>
      <c r="AL103" s="31">
        <f t="shared" si="95"/>
        <v>0</v>
      </c>
      <c r="AM103" s="31">
        <f t="shared" si="96"/>
        <v>0</v>
      </c>
      <c r="AN103" s="31">
        <f t="shared" si="97"/>
        <v>0</v>
      </c>
      <c r="AO103" s="31">
        <f t="shared" si="98"/>
        <v>0</v>
      </c>
      <c r="AP103" s="31">
        <f t="shared" si="99"/>
        <v>0</v>
      </c>
      <c r="AQ103" s="31">
        <f t="shared" si="100"/>
        <v>0</v>
      </c>
      <c r="AR103" s="31">
        <f t="shared" si="101"/>
        <v>0</v>
      </c>
      <c r="AS103" s="31">
        <f t="shared" si="102"/>
        <v>0</v>
      </c>
      <c r="AT103" s="31">
        <f t="shared" si="103"/>
        <v>0</v>
      </c>
      <c r="AU103" s="31">
        <f t="shared" si="104"/>
        <v>0</v>
      </c>
      <c r="AV103" s="31">
        <f t="shared" si="105"/>
        <v>0</v>
      </c>
      <c r="AW103" s="52">
        <f t="shared" si="106"/>
        <v>0</v>
      </c>
      <c r="AX103" s="56">
        <f t="shared" si="107"/>
        <v>0</v>
      </c>
      <c r="AY103" s="56">
        <f t="shared" si="108"/>
        <v>0</v>
      </c>
      <c r="BA103" s="51">
        <f t="shared" si="109"/>
        <v>0</v>
      </c>
      <c r="BB103" s="52">
        <f t="shared" si="110"/>
        <v>0</v>
      </c>
      <c r="BC103" s="51">
        <f t="shared" si="111"/>
        <v>0</v>
      </c>
      <c r="BD103" s="31">
        <f t="shared" si="112"/>
        <v>0</v>
      </c>
      <c r="BE103" s="31">
        <f t="shared" si="113"/>
        <v>0</v>
      </c>
      <c r="BF103" s="31">
        <f t="shared" si="114"/>
        <v>0</v>
      </c>
      <c r="BG103" s="52">
        <f t="shared" si="115"/>
        <v>0</v>
      </c>
      <c r="BH103" s="51">
        <f t="shared" si="116"/>
        <v>0</v>
      </c>
      <c r="BI103" s="52">
        <f t="shared" si="117"/>
        <v>0</v>
      </c>
      <c r="BJ103" s="51">
        <f t="shared" si="118"/>
        <v>0</v>
      </c>
      <c r="BK103" s="52">
        <f t="shared" si="119"/>
        <v>0</v>
      </c>
      <c r="BL103" s="51">
        <f t="shared" si="120"/>
        <v>0</v>
      </c>
      <c r="BM103" s="31">
        <f t="shared" si="121"/>
        <v>0</v>
      </c>
      <c r="BN103" s="52">
        <f t="shared" si="122"/>
        <v>0</v>
      </c>
      <c r="BO103" s="51">
        <f t="shared" si="123"/>
        <v>0</v>
      </c>
      <c r="BP103" s="31">
        <f t="shared" si="124"/>
        <v>0</v>
      </c>
      <c r="BQ103" s="52">
        <f t="shared" si="125"/>
        <v>0</v>
      </c>
      <c r="BR103" s="52">
        <f t="shared" si="126"/>
        <v>0</v>
      </c>
    </row>
    <row r="104" spans="1:70" ht="40.5" customHeight="1">
      <c r="A104" s="5">
        <v>94</v>
      </c>
      <c r="B104" s="6"/>
      <c r="C104" s="79"/>
      <c r="D104" s="79"/>
      <c r="E104" s="7"/>
      <c r="F104" s="7"/>
      <c r="G104" s="80"/>
      <c r="H104" s="107">
        <f t="shared" si="127"/>
      </c>
      <c r="I104" s="81"/>
      <c r="J104" s="107">
        <f t="shared" si="128"/>
      </c>
      <c r="K104" s="159"/>
      <c r="L104" s="160"/>
      <c r="M104" s="45"/>
      <c r="N104" s="162"/>
      <c r="O104" s="163"/>
      <c r="P104" s="163"/>
      <c r="Q104" s="163"/>
      <c r="R104" s="164"/>
      <c r="S104" s="121"/>
      <c r="T104" s="9"/>
      <c r="U104" s="9">
        <f t="shared" si="130"/>
        <v>0</v>
      </c>
      <c r="V104" s="18">
        <f t="shared" si="129"/>
        <v>0</v>
      </c>
      <c r="AD104" s="51">
        <f t="shared" si="87"/>
        <v>0</v>
      </c>
      <c r="AE104" s="31">
        <f t="shared" si="88"/>
        <v>0</v>
      </c>
      <c r="AF104" s="31">
        <f t="shared" si="89"/>
        <v>0</v>
      </c>
      <c r="AG104" s="31">
        <f t="shared" si="90"/>
        <v>0</v>
      </c>
      <c r="AH104" s="31">
        <f t="shared" si="91"/>
        <v>0</v>
      </c>
      <c r="AI104" s="31">
        <f t="shared" si="92"/>
        <v>0</v>
      </c>
      <c r="AJ104" s="52">
        <f t="shared" si="93"/>
        <v>0</v>
      </c>
      <c r="AK104" s="51">
        <f t="shared" si="94"/>
        <v>0</v>
      </c>
      <c r="AL104" s="31">
        <f t="shared" si="95"/>
        <v>0</v>
      </c>
      <c r="AM104" s="31">
        <f t="shared" si="96"/>
        <v>0</v>
      </c>
      <c r="AN104" s="31">
        <f t="shared" si="97"/>
        <v>0</v>
      </c>
      <c r="AO104" s="31">
        <f t="shared" si="98"/>
        <v>0</v>
      </c>
      <c r="AP104" s="31">
        <f t="shared" si="99"/>
        <v>0</v>
      </c>
      <c r="AQ104" s="31">
        <f t="shared" si="100"/>
        <v>0</v>
      </c>
      <c r="AR104" s="31">
        <f t="shared" si="101"/>
        <v>0</v>
      </c>
      <c r="AS104" s="31">
        <f t="shared" si="102"/>
        <v>0</v>
      </c>
      <c r="AT104" s="31">
        <f t="shared" si="103"/>
        <v>0</v>
      </c>
      <c r="AU104" s="31">
        <f t="shared" si="104"/>
        <v>0</v>
      </c>
      <c r="AV104" s="31">
        <f t="shared" si="105"/>
        <v>0</v>
      </c>
      <c r="AW104" s="52">
        <f t="shared" si="106"/>
        <v>0</v>
      </c>
      <c r="AX104" s="56">
        <f t="shared" si="107"/>
        <v>0</v>
      </c>
      <c r="AY104" s="56">
        <f t="shared" si="108"/>
        <v>0</v>
      </c>
      <c r="BA104" s="51">
        <f t="shared" si="109"/>
        <v>0</v>
      </c>
      <c r="BB104" s="52">
        <f t="shared" si="110"/>
        <v>0</v>
      </c>
      <c r="BC104" s="51">
        <f t="shared" si="111"/>
        <v>0</v>
      </c>
      <c r="BD104" s="31">
        <f t="shared" si="112"/>
        <v>0</v>
      </c>
      <c r="BE104" s="31">
        <f t="shared" si="113"/>
        <v>0</v>
      </c>
      <c r="BF104" s="31">
        <f t="shared" si="114"/>
        <v>0</v>
      </c>
      <c r="BG104" s="52">
        <f t="shared" si="115"/>
        <v>0</v>
      </c>
      <c r="BH104" s="51">
        <f t="shared" si="116"/>
        <v>0</v>
      </c>
      <c r="BI104" s="52">
        <f t="shared" si="117"/>
        <v>0</v>
      </c>
      <c r="BJ104" s="51">
        <f t="shared" si="118"/>
        <v>0</v>
      </c>
      <c r="BK104" s="52">
        <f t="shared" si="119"/>
        <v>0</v>
      </c>
      <c r="BL104" s="51">
        <f t="shared" si="120"/>
        <v>0</v>
      </c>
      <c r="BM104" s="31">
        <f t="shared" si="121"/>
        <v>0</v>
      </c>
      <c r="BN104" s="52">
        <f t="shared" si="122"/>
        <v>0</v>
      </c>
      <c r="BO104" s="51">
        <f t="shared" si="123"/>
        <v>0</v>
      </c>
      <c r="BP104" s="31">
        <f t="shared" si="124"/>
        <v>0</v>
      </c>
      <c r="BQ104" s="52">
        <f t="shared" si="125"/>
        <v>0</v>
      </c>
      <c r="BR104" s="52">
        <f t="shared" si="126"/>
        <v>0</v>
      </c>
    </row>
    <row r="105" spans="1:70" ht="40.5" customHeight="1">
      <c r="A105" s="5">
        <v>95</v>
      </c>
      <c r="B105" s="6"/>
      <c r="C105" s="79"/>
      <c r="D105" s="79"/>
      <c r="E105" s="7"/>
      <c r="F105" s="7"/>
      <c r="G105" s="80"/>
      <c r="H105" s="107">
        <f t="shared" si="127"/>
      </c>
      <c r="I105" s="81"/>
      <c r="J105" s="107">
        <f t="shared" si="128"/>
      </c>
      <c r="K105" s="159"/>
      <c r="L105" s="160"/>
      <c r="M105" s="45"/>
      <c r="N105" s="162"/>
      <c r="O105" s="163"/>
      <c r="P105" s="163"/>
      <c r="Q105" s="163"/>
      <c r="R105" s="164"/>
      <c r="S105" s="121"/>
      <c r="T105" s="9"/>
      <c r="U105" s="9">
        <f t="shared" si="130"/>
        <v>0</v>
      </c>
      <c r="V105" s="18">
        <f t="shared" si="129"/>
        <v>0</v>
      </c>
      <c r="AD105" s="51">
        <f t="shared" si="87"/>
        <v>0</v>
      </c>
      <c r="AE105" s="31">
        <f t="shared" si="88"/>
        <v>0</v>
      </c>
      <c r="AF105" s="31">
        <f t="shared" si="89"/>
        <v>0</v>
      </c>
      <c r="AG105" s="31">
        <f t="shared" si="90"/>
        <v>0</v>
      </c>
      <c r="AH105" s="31">
        <f t="shared" si="91"/>
        <v>0</v>
      </c>
      <c r="AI105" s="31">
        <f t="shared" si="92"/>
        <v>0</v>
      </c>
      <c r="AJ105" s="52">
        <f t="shared" si="93"/>
        <v>0</v>
      </c>
      <c r="AK105" s="51">
        <f t="shared" si="94"/>
        <v>0</v>
      </c>
      <c r="AL105" s="31">
        <f t="shared" si="95"/>
        <v>0</v>
      </c>
      <c r="AM105" s="31">
        <f t="shared" si="96"/>
        <v>0</v>
      </c>
      <c r="AN105" s="31">
        <f t="shared" si="97"/>
        <v>0</v>
      </c>
      <c r="AO105" s="31">
        <f t="shared" si="98"/>
        <v>0</v>
      </c>
      <c r="AP105" s="31">
        <f t="shared" si="99"/>
        <v>0</v>
      </c>
      <c r="AQ105" s="31">
        <f t="shared" si="100"/>
        <v>0</v>
      </c>
      <c r="AR105" s="31">
        <f t="shared" si="101"/>
        <v>0</v>
      </c>
      <c r="AS105" s="31">
        <f t="shared" si="102"/>
        <v>0</v>
      </c>
      <c r="AT105" s="31">
        <f t="shared" si="103"/>
        <v>0</v>
      </c>
      <c r="AU105" s="31">
        <f t="shared" si="104"/>
        <v>0</v>
      </c>
      <c r="AV105" s="31">
        <f t="shared" si="105"/>
        <v>0</v>
      </c>
      <c r="AW105" s="52">
        <f t="shared" si="106"/>
        <v>0</v>
      </c>
      <c r="AX105" s="56">
        <f t="shared" si="107"/>
        <v>0</v>
      </c>
      <c r="AY105" s="56">
        <f t="shared" si="108"/>
        <v>0</v>
      </c>
      <c r="BA105" s="51">
        <f t="shared" si="109"/>
        <v>0</v>
      </c>
      <c r="BB105" s="52">
        <f t="shared" si="110"/>
        <v>0</v>
      </c>
      <c r="BC105" s="51">
        <f t="shared" si="111"/>
        <v>0</v>
      </c>
      <c r="BD105" s="31">
        <f t="shared" si="112"/>
        <v>0</v>
      </c>
      <c r="BE105" s="31">
        <f t="shared" si="113"/>
        <v>0</v>
      </c>
      <c r="BF105" s="31">
        <f t="shared" si="114"/>
        <v>0</v>
      </c>
      <c r="BG105" s="52">
        <f t="shared" si="115"/>
        <v>0</v>
      </c>
      <c r="BH105" s="51">
        <f t="shared" si="116"/>
        <v>0</v>
      </c>
      <c r="BI105" s="52">
        <f t="shared" si="117"/>
        <v>0</v>
      </c>
      <c r="BJ105" s="51">
        <f t="shared" si="118"/>
        <v>0</v>
      </c>
      <c r="BK105" s="52">
        <f t="shared" si="119"/>
        <v>0</v>
      </c>
      <c r="BL105" s="51">
        <f t="shared" si="120"/>
        <v>0</v>
      </c>
      <c r="BM105" s="31">
        <f t="shared" si="121"/>
        <v>0</v>
      </c>
      <c r="BN105" s="52">
        <f t="shared" si="122"/>
        <v>0</v>
      </c>
      <c r="BO105" s="51">
        <f t="shared" si="123"/>
        <v>0</v>
      </c>
      <c r="BP105" s="31">
        <f t="shared" si="124"/>
        <v>0</v>
      </c>
      <c r="BQ105" s="52">
        <f t="shared" si="125"/>
        <v>0</v>
      </c>
      <c r="BR105" s="52">
        <f t="shared" si="126"/>
        <v>0</v>
      </c>
    </row>
    <row r="106" spans="1:70" ht="40.5" customHeight="1">
      <c r="A106" s="5">
        <v>96</v>
      </c>
      <c r="B106" s="6"/>
      <c r="C106" s="79"/>
      <c r="D106" s="79"/>
      <c r="E106" s="7"/>
      <c r="F106" s="7"/>
      <c r="G106" s="80"/>
      <c r="H106" s="107">
        <f t="shared" si="127"/>
      </c>
      <c r="I106" s="81"/>
      <c r="J106" s="107">
        <f t="shared" si="128"/>
      </c>
      <c r="K106" s="159"/>
      <c r="L106" s="160"/>
      <c r="M106" s="45"/>
      <c r="N106" s="162"/>
      <c r="O106" s="163"/>
      <c r="P106" s="163"/>
      <c r="Q106" s="163"/>
      <c r="R106" s="164"/>
      <c r="S106" s="121"/>
      <c r="T106" s="9"/>
      <c r="U106" s="9">
        <f t="shared" si="130"/>
        <v>0</v>
      </c>
      <c r="V106" s="18">
        <f t="shared" si="129"/>
        <v>0</v>
      </c>
      <c r="AD106" s="51">
        <f t="shared" si="87"/>
        <v>0</v>
      </c>
      <c r="AE106" s="31">
        <f t="shared" si="88"/>
        <v>0</v>
      </c>
      <c r="AF106" s="31">
        <f t="shared" si="89"/>
        <v>0</v>
      </c>
      <c r="AG106" s="31">
        <f t="shared" si="90"/>
        <v>0</v>
      </c>
      <c r="AH106" s="31">
        <f t="shared" si="91"/>
        <v>0</v>
      </c>
      <c r="AI106" s="31">
        <f t="shared" si="92"/>
        <v>0</v>
      </c>
      <c r="AJ106" s="52">
        <f t="shared" si="93"/>
        <v>0</v>
      </c>
      <c r="AK106" s="51">
        <f t="shared" si="94"/>
        <v>0</v>
      </c>
      <c r="AL106" s="31">
        <f t="shared" si="95"/>
        <v>0</v>
      </c>
      <c r="AM106" s="31">
        <f t="shared" si="96"/>
        <v>0</v>
      </c>
      <c r="AN106" s="31">
        <f t="shared" si="97"/>
        <v>0</v>
      </c>
      <c r="AO106" s="31">
        <f t="shared" si="98"/>
        <v>0</v>
      </c>
      <c r="AP106" s="31">
        <f t="shared" si="99"/>
        <v>0</v>
      </c>
      <c r="AQ106" s="31">
        <f t="shared" si="100"/>
        <v>0</v>
      </c>
      <c r="AR106" s="31">
        <f t="shared" si="101"/>
        <v>0</v>
      </c>
      <c r="AS106" s="31">
        <f t="shared" si="102"/>
        <v>0</v>
      </c>
      <c r="AT106" s="31">
        <f t="shared" si="103"/>
        <v>0</v>
      </c>
      <c r="AU106" s="31">
        <f t="shared" si="104"/>
        <v>0</v>
      </c>
      <c r="AV106" s="31">
        <f t="shared" si="105"/>
        <v>0</v>
      </c>
      <c r="AW106" s="52">
        <f t="shared" si="106"/>
        <v>0</v>
      </c>
      <c r="AX106" s="56">
        <f t="shared" si="107"/>
        <v>0</v>
      </c>
      <c r="AY106" s="56">
        <f t="shared" si="108"/>
        <v>0</v>
      </c>
      <c r="BA106" s="51">
        <f t="shared" si="109"/>
        <v>0</v>
      </c>
      <c r="BB106" s="52">
        <f t="shared" si="110"/>
        <v>0</v>
      </c>
      <c r="BC106" s="51">
        <f t="shared" si="111"/>
        <v>0</v>
      </c>
      <c r="BD106" s="31">
        <f t="shared" si="112"/>
        <v>0</v>
      </c>
      <c r="BE106" s="31">
        <f t="shared" si="113"/>
        <v>0</v>
      </c>
      <c r="BF106" s="31">
        <f t="shared" si="114"/>
        <v>0</v>
      </c>
      <c r="BG106" s="52">
        <f t="shared" si="115"/>
        <v>0</v>
      </c>
      <c r="BH106" s="51">
        <f t="shared" si="116"/>
        <v>0</v>
      </c>
      <c r="BI106" s="52">
        <f t="shared" si="117"/>
        <v>0</v>
      </c>
      <c r="BJ106" s="51">
        <f t="shared" si="118"/>
        <v>0</v>
      </c>
      <c r="BK106" s="52">
        <f t="shared" si="119"/>
        <v>0</v>
      </c>
      <c r="BL106" s="51">
        <f t="shared" si="120"/>
        <v>0</v>
      </c>
      <c r="BM106" s="31">
        <f t="shared" si="121"/>
        <v>0</v>
      </c>
      <c r="BN106" s="52">
        <f t="shared" si="122"/>
        <v>0</v>
      </c>
      <c r="BO106" s="51">
        <f t="shared" si="123"/>
        <v>0</v>
      </c>
      <c r="BP106" s="31">
        <f t="shared" si="124"/>
        <v>0</v>
      </c>
      <c r="BQ106" s="52">
        <f t="shared" si="125"/>
        <v>0</v>
      </c>
      <c r="BR106" s="52">
        <f t="shared" si="126"/>
        <v>0</v>
      </c>
    </row>
    <row r="107" spans="1:70" ht="40.5" customHeight="1">
      <c r="A107" s="5">
        <v>97</v>
      </c>
      <c r="B107" s="6"/>
      <c r="C107" s="79"/>
      <c r="D107" s="79"/>
      <c r="E107" s="7"/>
      <c r="F107" s="7"/>
      <c r="G107" s="80"/>
      <c r="H107" s="107">
        <f t="shared" si="127"/>
      </c>
      <c r="I107" s="81"/>
      <c r="J107" s="107">
        <f t="shared" si="128"/>
      </c>
      <c r="K107" s="159"/>
      <c r="L107" s="160"/>
      <c r="M107" s="45"/>
      <c r="N107" s="162"/>
      <c r="O107" s="163"/>
      <c r="P107" s="163"/>
      <c r="Q107" s="163"/>
      <c r="R107" s="164"/>
      <c r="S107" s="121"/>
      <c r="T107" s="9"/>
      <c r="U107" s="9">
        <f t="shared" si="130"/>
        <v>0</v>
      </c>
      <c r="V107" s="18">
        <f t="shared" si="129"/>
        <v>0</v>
      </c>
      <c r="AD107" s="51">
        <f t="shared" si="87"/>
        <v>0</v>
      </c>
      <c r="AE107" s="31">
        <f t="shared" si="88"/>
        <v>0</v>
      </c>
      <c r="AF107" s="31">
        <f t="shared" si="89"/>
        <v>0</v>
      </c>
      <c r="AG107" s="31">
        <f t="shared" si="90"/>
        <v>0</v>
      </c>
      <c r="AH107" s="31">
        <f t="shared" si="91"/>
        <v>0</v>
      </c>
      <c r="AI107" s="31">
        <f t="shared" si="92"/>
        <v>0</v>
      </c>
      <c r="AJ107" s="52">
        <f t="shared" si="93"/>
        <v>0</v>
      </c>
      <c r="AK107" s="51">
        <f t="shared" si="94"/>
        <v>0</v>
      </c>
      <c r="AL107" s="31">
        <f t="shared" si="95"/>
        <v>0</v>
      </c>
      <c r="AM107" s="31">
        <f t="shared" si="96"/>
        <v>0</v>
      </c>
      <c r="AN107" s="31">
        <f t="shared" si="97"/>
        <v>0</v>
      </c>
      <c r="AO107" s="31">
        <f t="shared" si="98"/>
        <v>0</v>
      </c>
      <c r="AP107" s="31">
        <f t="shared" si="99"/>
        <v>0</v>
      </c>
      <c r="AQ107" s="31">
        <f t="shared" si="100"/>
        <v>0</v>
      </c>
      <c r="AR107" s="31">
        <f t="shared" si="101"/>
        <v>0</v>
      </c>
      <c r="AS107" s="31">
        <f t="shared" si="102"/>
        <v>0</v>
      </c>
      <c r="AT107" s="31">
        <f t="shared" si="103"/>
        <v>0</v>
      </c>
      <c r="AU107" s="31">
        <f t="shared" si="104"/>
        <v>0</v>
      </c>
      <c r="AV107" s="31">
        <f t="shared" si="105"/>
        <v>0</v>
      </c>
      <c r="AW107" s="52">
        <f t="shared" si="106"/>
        <v>0</v>
      </c>
      <c r="AX107" s="56">
        <f t="shared" si="107"/>
        <v>0</v>
      </c>
      <c r="AY107" s="56">
        <f t="shared" si="108"/>
        <v>0</v>
      </c>
      <c r="BA107" s="51">
        <f t="shared" si="109"/>
        <v>0</v>
      </c>
      <c r="BB107" s="52">
        <f t="shared" si="110"/>
        <v>0</v>
      </c>
      <c r="BC107" s="51">
        <f t="shared" si="111"/>
        <v>0</v>
      </c>
      <c r="BD107" s="31">
        <f t="shared" si="112"/>
        <v>0</v>
      </c>
      <c r="BE107" s="31">
        <f t="shared" si="113"/>
        <v>0</v>
      </c>
      <c r="BF107" s="31">
        <f t="shared" si="114"/>
        <v>0</v>
      </c>
      <c r="BG107" s="52">
        <f t="shared" si="115"/>
        <v>0</v>
      </c>
      <c r="BH107" s="51">
        <f t="shared" si="116"/>
        <v>0</v>
      </c>
      <c r="BI107" s="52">
        <f t="shared" si="117"/>
        <v>0</v>
      </c>
      <c r="BJ107" s="51">
        <f t="shared" si="118"/>
        <v>0</v>
      </c>
      <c r="BK107" s="52">
        <f t="shared" si="119"/>
        <v>0</v>
      </c>
      <c r="BL107" s="51">
        <f t="shared" si="120"/>
        <v>0</v>
      </c>
      <c r="BM107" s="31">
        <f t="shared" si="121"/>
        <v>0</v>
      </c>
      <c r="BN107" s="52">
        <f t="shared" si="122"/>
        <v>0</v>
      </c>
      <c r="BO107" s="51">
        <f t="shared" si="123"/>
        <v>0</v>
      </c>
      <c r="BP107" s="31">
        <f t="shared" si="124"/>
        <v>0</v>
      </c>
      <c r="BQ107" s="52">
        <f t="shared" si="125"/>
        <v>0</v>
      </c>
      <c r="BR107" s="52">
        <f t="shared" si="126"/>
        <v>0</v>
      </c>
    </row>
    <row r="108" spans="1:70" ht="40.5" customHeight="1">
      <c r="A108" s="5">
        <v>98</v>
      </c>
      <c r="B108" s="6"/>
      <c r="C108" s="79"/>
      <c r="D108" s="79"/>
      <c r="E108" s="7"/>
      <c r="F108" s="7"/>
      <c r="G108" s="80"/>
      <c r="H108" s="107">
        <f t="shared" si="127"/>
      </c>
      <c r="I108" s="81"/>
      <c r="J108" s="107">
        <f t="shared" si="128"/>
      </c>
      <c r="K108" s="159"/>
      <c r="L108" s="160"/>
      <c r="M108" s="45"/>
      <c r="N108" s="162"/>
      <c r="O108" s="163"/>
      <c r="P108" s="163"/>
      <c r="Q108" s="163"/>
      <c r="R108" s="164"/>
      <c r="S108" s="121"/>
      <c r="T108" s="9"/>
      <c r="U108" s="9">
        <f t="shared" si="130"/>
        <v>0</v>
      </c>
      <c r="V108" s="18">
        <f>IF(U108=0,0,V107+U108)</f>
        <v>0</v>
      </c>
      <c r="AD108" s="51">
        <f t="shared" si="87"/>
        <v>0</v>
      </c>
      <c r="AE108" s="31">
        <f t="shared" si="88"/>
        <v>0</v>
      </c>
      <c r="AF108" s="31">
        <f t="shared" si="89"/>
        <v>0</v>
      </c>
      <c r="AG108" s="31">
        <f t="shared" si="90"/>
        <v>0</v>
      </c>
      <c r="AH108" s="31">
        <f t="shared" si="91"/>
        <v>0</v>
      </c>
      <c r="AI108" s="31">
        <f t="shared" si="92"/>
        <v>0</v>
      </c>
      <c r="AJ108" s="52">
        <f t="shared" si="93"/>
        <v>0</v>
      </c>
      <c r="AK108" s="51">
        <f t="shared" si="94"/>
        <v>0</v>
      </c>
      <c r="AL108" s="31">
        <f t="shared" si="95"/>
        <v>0</v>
      </c>
      <c r="AM108" s="31">
        <f t="shared" si="96"/>
        <v>0</v>
      </c>
      <c r="AN108" s="31">
        <f t="shared" si="97"/>
        <v>0</v>
      </c>
      <c r="AO108" s="31">
        <f t="shared" si="98"/>
        <v>0</v>
      </c>
      <c r="AP108" s="31">
        <f t="shared" si="99"/>
        <v>0</v>
      </c>
      <c r="AQ108" s="31">
        <f t="shared" si="100"/>
        <v>0</v>
      </c>
      <c r="AR108" s="31">
        <f t="shared" si="101"/>
        <v>0</v>
      </c>
      <c r="AS108" s="31">
        <f t="shared" si="102"/>
        <v>0</v>
      </c>
      <c r="AT108" s="31">
        <f t="shared" si="103"/>
        <v>0</v>
      </c>
      <c r="AU108" s="31">
        <f t="shared" si="104"/>
        <v>0</v>
      </c>
      <c r="AV108" s="31">
        <f t="shared" si="105"/>
        <v>0</v>
      </c>
      <c r="AW108" s="52">
        <f t="shared" si="106"/>
        <v>0</v>
      </c>
      <c r="AX108" s="56">
        <f t="shared" si="107"/>
        <v>0</v>
      </c>
      <c r="AY108" s="56">
        <f t="shared" si="108"/>
        <v>0</v>
      </c>
      <c r="BA108" s="51">
        <f t="shared" si="109"/>
        <v>0</v>
      </c>
      <c r="BB108" s="52">
        <f t="shared" si="110"/>
        <v>0</v>
      </c>
      <c r="BC108" s="51">
        <f t="shared" si="111"/>
        <v>0</v>
      </c>
      <c r="BD108" s="31">
        <f t="shared" si="112"/>
        <v>0</v>
      </c>
      <c r="BE108" s="31">
        <f t="shared" si="113"/>
        <v>0</v>
      </c>
      <c r="BF108" s="31">
        <f t="shared" si="114"/>
        <v>0</v>
      </c>
      <c r="BG108" s="52">
        <f t="shared" si="115"/>
        <v>0</v>
      </c>
      <c r="BH108" s="51">
        <f t="shared" si="116"/>
        <v>0</v>
      </c>
      <c r="BI108" s="52">
        <f t="shared" si="117"/>
        <v>0</v>
      </c>
      <c r="BJ108" s="51">
        <f t="shared" si="118"/>
        <v>0</v>
      </c>
      <c r="BK108" s="52">
        <f t="shared" si="119"/>
        <v>0</v>
      </c>
      <c r="BL108" s="51">
        <f t="shared" si="120"/>
        <v>0</v>
      </c>
      <c r="BM108" s="31">
        <f t="shared" si="121"/>
        <v>0</v>
      </c>
      <c r="BN108" s="52">
        <f t="shared" si="122"/>
        <v>0</v>
      </c>
      <c r="BO108" s="51">
        <f t="shared" si="123"/>
        <v>0</v>
      </c>
      <c r="BP108" s="31">
        <f t="shared" si="124"/>
        <v>0</v>
      </c>
      <c r="BQ108" s="52">
        <f t="shared" si="125"/>
        <v>0</v>
      </c>
      <c r="BR108" s="52">
        <f t="shared" si="126"/>
        <v>0</v>
      </c>
    </row>
    <row r="109" spans="1:70" ht="40.5" customHeight="1">
      <c r="A109" s="5">
        <v>99</v>
      </c>
      <c r="B109" s="6"/>
      <c r="C109" s="79"/>
      <c r="D109" s="79"/>
      <c r="E109" s="7"/>
      <c r="F109" s="7"/>
      <c r="G109" s="80"/>
      <c r="H109" s="107">
        <f t="shared" si="127"/>
      </c>
      <c r="I109" s="81"/>
      <c r="J109" s="107">
        <f t="shared" si="128"/>
      </c>
      <c r="K109" s="159"/>
      <c r="L109" s="160"/>
      <c r="M109" s="45"/>
      <c r="N109" s="162"/>
      <c r="O109" s="163"/>
      <c r="P109" s="163"/>
      <c r="Q109" s="163"/>
      <c r="R109" s="164"/>
      <c r="S109" s="121"/>
      <c r="T109" s="9"/>
      <c r="U109" s="9">
        <f t="shared" si="130"/>
        <v>0</v>
      </c>
      <c r="V109" s="18">
        <f>IF(U109=0,0,V108+U109)</f>
        <v>0</v>
      </c>
      <c r="AD109" s="51">
        <f t="shared" si="87"/>
        <v>0</v>
      </c>
      <c r="AE109" s="31">
        <f t="shared" si="88"/>
        <v>0</v>
      </c>
      <c r="AF109" s="31">
        <f t="shared" si="89"/>
        <v>0</v>
      </c>
      <c r="AG109" s="31">
        <f t="shared" si="90"/>
        <v>0</v>
      </c>
      <c r="AH109" s="31">
        <f t="shared" si="91"/>
        <v>0</v>
      </c>
      <c r="AI109" s="31">
        <f t="shared" si="92"/>
        <v>0</v>
      </c>
      <c r="AJ109" s="52">
        <f t="shared" si="93"/>
        <v>0</v>
      </c>
      <c r="AK109" s="51">
        <f t="shared" si="94"/>
        <v>0</v>
      </c>
      <c r="AL109" s="31">
        <f t="shared" si="95"/>
        <v>0</v>
      </c>
      <c r="AM109" s="31">
        <f t="shared" si="96"/>
        <v>0</v>
      </c>
      <c r="AN109" s="31">
        <f t="shared" si="97"/>
        <v>0</v>
      </c>
      <c r="AO109" s="31">
        <f t="shared" si="98"/>
        <v>0</v>
      </c>
      <c r="AP109" s="31">
        <f t="shared" si="99"/>
        <v>0</v>
      </c>
      <c r="AQ109" s="31">
        <f t="shared" si="100"/>
        <v>0</v>
      </c>
      <c r="AR109" s="31">
        <f t="shared" si="101"/>
        <v>0</v>
      </c>
      <c r="AS109" s="31">
        <f t="shared" si="102"/>
        <v>0</v>
      </c>
      <c r="AT109" s="31">
        <f t="shared" si="103"/>
        <v>0</v>
      </c>
      <c r="AU109" s="31">
        <f t="shared" si="104"/>
        <v>0</v>
      </c>
      <c r="AV109" s="31">
        <f t="shared" si="105"/>
        <v>0</v>
      </c>
      <c r="AW109" s="52">
        <f t="shared" si="106"/>
        <v>0</v>
      </c>
      <c r="AX109" s="56">
        <f t="shared" si="107"/>
        <v>0</v>
      </c>
      <c r="AY109" s="56">
        <f t="shared" si="108"/>
        <v>0</v>
      </c>
      <c r="BA109" s="51">
        <f t="shared" si="109"/>
        <v>0</v>
      </c>
      <c r="BB109" s="52">
        <f t="shared" si="110"/>
        <v>0</v>
      </c>
      <c r="BC109" s="51">
        <f t="shared" si="111"/>
        <v>0</v>
      </c>
      <c r="BD109" s="31">
        <f t="shared" si="112"/>
        <v>0</v>
      </c>
      <c r="BE109" s="31">
        <f t="shared" si="113"/>
        <v>0</v>
      </c>
      <c r="BF109" s="31">
        <f t="shared" si="114"/>
        <v>0</v>
      </c>
      <c r="BG109" s="52">
        <f t="shared" si="115"/>
        <v>0</v>
      </c>
      <c r="BH109" s="51">
        <f t="shared" si="116"/>
        <v>0</v>
      </c>
      <c r="BI109" s="52">
        <f t="shared" si="117"/>
        <v>0</v>
      </c>
      <c r="BJ109" s="51">
        <f t="shared" si="118"/>
        <v>0</v>
      </c>
      <c r="BK109" s="52">
        <f t="shared" si="119"/>
        <v>0</v>
      </c>
      <c r="BL109" s="51">
        <f t="shared" si="120"/>
        <v>0</v>
      </c>
      <c r="BM109" s="31">
        <f t="shared" si="121"/>
        <v>0</v>
      </c>
      <c r="BN109" s="52">
        <f t="shared" si="122"/>
        <v>0</v>
      </c>
      <c r="BO109" s="51">
        <f t="shared" si="123"/>
        <v>0</v>
      </c>
      <c r="BP109" s="31">
        <f t="shared" si="124"/>
        <v>0</v>
      </c>
      <c r="BQ109" s="52">
        <f t="shared" si="125"/>
        <v>0</v>
      </c>
      <c r="BR109" s="52">
        <f t="shared" si="126"/>
        <v>0</v>
      </c>
    </row>
    <row r="110" spans="1:71" ht="40.5" customHeight="1">
      <c r="A110" s="17">
        <v>100</v>
      </c>
      <c r="B110" s="6"/>
      <c r="C110" s="79"/>
      <c r="D110" s="79"/>
      <c r="E110" s="47"/>
      <c r="F110" s="47"/>
      <c r="G110" s="80"/>
      <c r="H110" s="108">
        <f t="shared" si="127"/>
      </c>
      <c r="I110" s="82"/>
      <c r="J110" s="109">
        <f t="shared" si="128"/>
      </c>
      <c r="K110" s="159"/>
      <c r="L110" s="160"/>
      <c r="M110" s="48"/>
      <c r="N110" s="162"/>
      <c r="O110" s="163"/>
      <c r="P110" s="163"/>
      <c r="Q110" s="163"/>
      <c r="R110" s="164"/>
      <c r="S110" s="122"/>
      <c r="T110" s="49"/>
      <c r="U110" s="49">
        <f t="shared" si="130"/>
        <v>0</v>
      </c>
      <c r="V110" s="18">
        <f>IF(U110=0,0,V109+U110)</f>
        <v>0</v>
      </c>
      <c r="AD110" s="51">
        <f t="shared" si="87"/>
        <v>0</v>
      </c>
      <c r="AE110" s="31">
        <f t="shared" si="88"/>
        <v>0</v>
      </c>
      <c r="AF110" s="31">
        <f t="shared" si="89"/>
        <v>0</v>
      </c>
      <c r="AG110" s="31">
        <f t="shared" si="90"/>
        <v>0</v>
      </c>
      <c r="AH110" s="31">
        <f t="shared" si="91"/>
        <v>0</v>
      </c>
      <c r="AI110" s="31">
        <f t="shared" si="92"/>
        <v>0</v>
      </c>
      <c r="AJ110" s="52">
        <f t="shared" si="93"/>
        <v>0</v>
      </c>
      <c r="AK110" s="51">
        <f t="shared" si="94"/>
        <v>0</v>
      </c>
      <c r="AL110" s="31">
        <f t="shared" si="95"/>
        <v>0</v>
      </c>
      <c r="AM110" s="31">
        <f t="shared" si="96"/>
        <v>0</v>
      </c>
      <c r="AN110" s="31">
        <f t="shared" si="97"/>
        <v>0</v>
      </c>
      <c r="AO110" s="31">
        <f t="shared" si="98"/>
        <v>0</v>
      </c>
      <c r="AP110" s="31">
        <f t="shared" si="99"/>
        <v>0</v>
      </c>
      <c r="AQ110" s="31">
        <f t="shared" si="100"/>
        <v>0</v>
      </c>
      <c r="AR110" s="31">
        <f t="shared" si="101"/>
        <v>0</v>
      </c>
      <c r="AS110" s="31">
        <f t="shared" si="102"/>
        <v>0</v>
      </c>
      <c r="AT110" s="31">
        <f t="shared" si="103"/>
        <v>0</v>
      </c>
      <c r="AU110" s="31">
        <f t="shared" si="104"/>
        <v>0</v>
      </c>
      <c r="AV110" s="31">
        <f t="shared" si="105"/>
        <v>0</v>
      </c>
      <c r="AW110" s="52">
        <f t="shared" si="106"/>
        <v>0</v>
      </c>
      <c r="AX110" s="56">
        <f t="shared" si="107"/>
        <v>0</v>
      </c>
      <c r="AY110" s="56">
        <f t="shared" si="108"/>
        <v>0</v>
      </c>
      <c r="AZ110" s="62" t="s">
        <v>109</v>
      </c>
      <c r="BA110" s="51">
        <f>IF($I110="1",$U110,0)</f>
        <v>0</v>
      </c>
      <c r="BB110" s="52">
        <f>IF($I110="2",$U110,0)</f>
        <v>0</v>
      </c>
      <c r="BC110" s="51">
        <f>IF($I110="3",$U110,0)</f>
        <v>0</v>
      </c>
      <c r="BD110" s="31">
        <f>IF($I110="4",$U110,0)</f>
        <v>0</v>
      </c>
      <c r="BE110" s="31">
        <f>IF($I110="5",$U110,0)</f>
        <v>0</v>
      </c>
      <c r="BF110" s="31">
        <f>IF($I110="6",$U110,0)</f>
        <v>0</v>
      </c>
      <c r="BG110" s="52">
        <f>IF($I110="7",$U110,0)</f>
        <v>0</v>
      </c>
      <c r="BH110" s="51">
        <f>IF($I110="8",$U110,0)</f>
        <v>0</v>
      </c>
      <c r="BI110" s="52">
        <f>IF($I110="9",$U110,0)</f>
        <v>0</v>
      </c>
      <c r="BJ110" s="51">
        <f>IF($I110="10",$U110,0)</f>
        <v>0</v>
      </c>
      <c r="BK110" s="52">
        <f>IF($I110="11",$U110,0)</f>
        <v>0</v>
      </c>
      <c r="BL110" s="51">
        <f>IF($I110="12",$U110,0)</f>
        <v>0</v>
      </c>
      <c r="BM110" s="31">
        <f>IF($I110="13",$U110,0)</f>
        <v>0</v>
      </c>
      <c r="BN110" s="52">
        <f>IF($I110="14",$U110,0)</f>
        <v>0</v>
      </c>
      <c r="BO110" s="53">
        <f>IF($I110="15",$U110,0)</f>
        <v>0</v>
      </c>
      <c r="BP110" s="54">
        <f>IF($I110="16",$U110,0)</f>
        <v>0</v>
      </c>
      <c r="BQ110" s="55">
        <f>IF($I110="17",$U110,0)</f>
        <v>0</v>
      </c>
      <c r="BR110" s="52">
        <f>IF($I110="18",$U110,0)</f>
        <v>0</v>
      </c>
      <c r="BS110" s="61" t="s">
        <v>109</v>
      </c>
    </row>
    <row r="111" spans="11:71" ht="13.5">
      <c r="K111" s="102"/>
      <c r="L111" s="103"/>
      <c r="AD111" s="57">
        <f aca="true" t="shared" si="131" ref="AD111:AY111">SUM(AD11:AD110)</f>
        <v>0</v>
      </c>
      <c r="AE111" s="58">
        <f t="shared" si="131"/>
        <v>0</v>
      </c>
      <c r="AF111" s="58">
        <f t="shared" si="131"/>
        <v>0</v>
      </c>
      <c r="AG111" s="58">
        <f t="shared" si="131"/>
        <v>2</v>
      </c>
      <c r="AH111" s="58">
        <f t="shared" si="131"/>
        <v>3</v>
      </c>
      <c r="AI111" s="58">
        <f t="shared" si="131"/>
        <v>0</v>
      </c>
      <c r="AJ111" s="59">
        <f t="shared" si="131"/>
        <v>0</v>
      </c>
      <c r="AK111" s="57">
        <f t="shared" si="131"/>
        <v>8</v>
      </c>
      <c r="AL111" s="58">
        <f t="shared" si="131"/>
        <v>0</v>
      </c>
      <c r="AM111" s="58">
        <f t="shared" si="131"/>
        <v>0</v>
      </c>
      <c r="AN111" s="58">
        <f t="shared" si="131"/>
        <v>0</v>
      </c>
      <c r="AO111" s="58">
        <f t="shared" si="131"/>
        <v>0</v>
      </c>
      <c r="AP111" s="58">
        <f t="shared" si="131"/>
        <v>5</v>
      </c>
      <c r="AQ111" s="58">
        <f t="shared" si="131"/>
        <v>0</v>
      </c>
      <c r="AR111" s="58">
        <f t="shared" si="131"/>
        <v>0</v>
      </c>
      <c r="AS111" s="58">
        <f t="shared" si="131"/>
        <v>5</v>
      </c>
      <c r="AT111" s="58">
        <f t="shared" si="131"/>
        <v>18</v>
      </c>
      <c r="AU111" s="58">
        <f t="shared" si="131"/>
        <v>0</v>
      </c>
      <c r="AV111" s="58">
        <f t="shared" si="131"/>
        <v>0</v>
      </c>
      <c r="AW111" s="59">
        <f t="shared" si="131"/>
        <v>0</v>
      </c>
      <c r="AX111" s="60">
        <f t="shared" si="131"/>
        <v>2</v>
      </c>
      <c r="AY111" s="60">
        <f t="shared" si="131"/>
        <v>8</v>
      </c>
      <c r="AZ111" s="62">
        <f>SUM(AD111:AY111)</f>
        <v>51</v>
      </c>
      <c r="BA111" s="57">
        <f aca="true" t="shared" si="132" ref="BA111:BR111">SUM(BA11:BA110)</f>
        <v>0</v>
      </c>
      <c r="BB111" s="59">
        <f t="shared" si="132"/>
        <v>5</v>
      </c>
      <c r="BC111" s="57">
        <f t="shared" si="132"/>
        <v>8</v>
      </c>
      <c r="BD111" s="58">
        <f t="shared" si="132"/>
        <v>0</v>
      </c>
      <c r="BE111" s="58">
        <f t="shared" si="132"/>
        <v>0</v>
      </c>
      <c r="BF111" s="58">
        <f t="shared" si="132"/>
        <v>0</v>
      </c>
      <c r="BG111" s="59">
        <f t="shared" si="132"/>
        <v>18</v>
      </c>
      <c r="BH111" s="57">
        <f t="shared" si="132"/>
        <v>2</v>
      </c>
      <c r="BI111" s="59">
        <f t="shared" si="132"/>
        <v>0</v>
      </c>
      <c r="BJ111" s="57">
        <f t="shared" si="132"/>
        <v>0</v>
      </c>
      <c r="BK111" s="59">
        <f t="shared" si="132"/>
        <v>10</v>
      </c>
      <c r="BL111" s="57">
        <f t="shared" si="132"/>
        <v>0</v>
      </c>
      <c r="BM111" s="58">
        <f t="shared" si="132"/>
        <v>0</v>
      </c>
      <c r="BN111" s="59">
        <f t="shared" si="132"/>
        <v>0</v>
      </c>
      <c r="BO111" s="57">
        <f t="shared" si="132"/>
        <v>0</v>
      </c>
      <c r="BP111" s="58">
        <f t="shared" si="132"/>
        <v>5</v>
      </c>
      <c r="BQ111" s="58">
        <f t="shared" si="132"/>
        <v>0</v>
      </c>
      <c r="BR111" s="60">
        <f t="shared" si="132"/>
        <v>3</v>
      </c>
      <c r="BS111" s="61">
        <f>SUM(BA111:BR111)</f>
        <v>51</v>
      </c>
    </row>
  </sheetData>
  <sheetProtection password="C73E" sheet="1" objects="1" scenarios="1"/>
  <mergeCells count="263">
    <mergeCell ref="N1:O1"/>
    <mergeCell ref="F1:K1"/>
    <mergeCell ref="X33:AA33"/>
    <mergeCell ref="X54:AA54"/>
    <mergeCell ref="N14:R14"/>
    <mergeCell ref="N15:R15"/>
    <mergeCell ref="N16:R16"/>
    <mergeCell ref="N17:R17"/>
    <mergeCell ref="N18:R18"/>
    <mergeCell ref="N19:R19"/>
    <mergeCell ref="U1:V1"/>
    <mergeCell ref="R4:U5"/>
    <mergeCell ref="Q4:Q5"/>
    <mergeCell ref="R1:S1"/>
    <mergeCell ref="N23:R23"/>
    <mergeCell ref="N24:R24"/>
    <mergeCell ref="BO8:BQ8"/>
    <mergeCell ref="A1:E1"/>
    <mergeCell ref="S9:V9"/>
    <mergeCell ref="AD8:AJ8"/>
    <mergeCell ref="AK8:AW8"/>
    <mergeCell ref="AD7:AY7"/>
    <mergeCell ref="BA8:BB8"/>
    <mergeCell ref="BA7:BR7"/>
    <mergeCell ref="Y43:Y44"/>
    <mergeCell ref="X47:X49"/>
    <mergeCell ref="Y47:Y49"/>
    <mergeCell ref="N12:R12"/>
    <mergeCell ref="N13:R13"/>
    <mergeCell ref="N20:R20"/>
    <mergeCell ref="Y36:Y37"/>
    <mergeCell ref="X36:X37"/>
    <mergeCell ref="N21:R21"/>
    <mergeCell ref="N22:R22"/>
    <mergeCell ref="X18:X32"/>
    <mergeCell ref="Y18:Y30"/>
    <mergeCell ref="X50:X53"/>
    <mergeCell ref="Y50:Y53"/>
    <mergeCell ref="X35:Y35"/>
    <mergeCell ref="X38:X42"/>
    <mergeCell ref="Y38:Y42"/>
    <mergeCell ref="X45:X46"/>
    <mergeCell ref="Y45:Y46"/>
    <mergeCell ref="X43:X44"/>
    <mergeCell ref="K12:L12"/>
    <mergeCell ref="K13:L13"/>
    <mergeCell ref="K14:L14"/>
    <mergeCell ref="K19:L19"/>
    <mergeCell ref="K15:L15"/>
    <mergeCell ref="K16:L16"/>
    <mergeCell ref="K17:L17"/>
    <mergeCell ref="K18:L18"/>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K76:L76"/>
    <mergeCell ref="K77:L77"/>
    <mergeCell ref="K78:L78"/>
    <mergeCell ref="K79:L79"/>
    <mergeCell ref="K80:L80"/>
    <mergeCell ref="K81:L81"/>
    <mergeCell ref="K82:L82"/>
    <mergeCell ref="K83:L83"/>
    <mergeCell ref="K84:L84"/>
    <mergeCell ref="K85:L85"/>
    <mergeCell ref="K86:L86"/>
    <mergeCell ref="K87:L87"/>
    <mergeCell ref="K88:L88"/>
    <mergeCell ref="K89:L89"/>
    <mergeCell ref="K90:L90"/>
    <mergeCell ref="K91:L91"/>
    <mergeCell ref="K92:L92"/>
    <mergeCell ref="K93:L93"/>
    <mergeCell ref="K94:L94"/>
    <mergeCell ref="K95:L95"/>
    <mergeCell ref="K96:L96"/>
    <mergeCell ref="K97:L97"/>
    <mergeCell ref="K98:L98"/>
    <mergeCell ref="K99:L99"/>
    <mergeCell ref="K100:L100"/>
    <mergeCell ref="K101:L101"/>
    <mergeCell ref="K102:L102"/>
    <mergeCell ref="K103:L103"/>
    <mergeCell ref="K108:L108"/>
    <mergeCell ref="K109:L109"/>
    <mergeCell ref="K110:L110"/>
    <mergeCell ref="K104:L104"/>
    <mergeCell ref="K105:L105"/>
    <mergeCell ref="K106:L106"/>
    <mergeCell ref="K107:L107"/>
    <mergeCell ref="BJ8:BK8"/>
    <mergeCell ref="BL8:BN8"/>
    <mergeCell ref="K11:L11"/>
    <mergeCell ref="N11:R11"/>
    <mergeCell ref="K10:L10"/>
    <mergeCell ref="R8:U8"/>
    <mergeCell ref="X10:Y10"/>
    <mergeCell ref="X11:Y17"/>
    <mergeCell ref="BC8:BG8"/>
    <mergeCell ref="BH8:BI8"/>
    <mergeCell ref="N25:R25"/>
    <mergeCell ref="N26:R26"/>
    <mergeCell ref="N27:R27"/>
    <mergeCell ref="N28:R28"/>
    <mergeCell ref="N29:R29"/>
    <mergeCell ref="N30:R30"/>
    <mergeCell ref="N31:R31"/>
    <mergeCell ref="N32:R32"/>
    <mergeCell ref="N33:R33"/>
    <mergeCell ref="N34:R34"/>
    <mergeCell ref="N35:R35"/>
    <mergeCell ref="N36:R36"/>
    <mergeCell ref="N37:R37"/>
    <mergeCell ref="N38:R38"/>
    <mergeCell ref="N39:R39"/>
    <mergeCell ref="N40:R40"/>
    <mergeCell ref="N41:R41"/>
    <mergeCell ref="N42:R42"/>
    <mergeCell ref="N43:R43"/>
    <mergeCell ref="N44:R44"/>
    <mergeCell ref="N45:R45"/>
    <mergeCell ref="N46:R46"/>
    <mergeCell ref="N47:R47"/>
    <mergeCell ref="N48:R48"/>
    <mergeCell ref="N49:R49"/>
    <mergeCell ref="N50:R50"/>
    <mergeCell ref="N51:R51"/>
    <mergeCell ref="N52:R52"/>
    <mergeCell ref="N53:R53"/>
    <mergeCell ref="N54:R54"/>
    <mergeCell ref="N55:R55"/>
    <mergeCell ref="N56:R56"/>
    <mergeCell ref="N57:R57"/>
    <mergeCell ref="N58:R58"/>
    <mergeCell ref="N59:R59"/>
    <mergeCell ref="N60:R60"/>
    <mergeCell ref="N61:R61"/>
    <mergeCell ref="N62:R62"/>
    <mergeCell ref="N63:R63"/>
    <mergeCell ref="N64:R64"/>
    <mergeCell ref="N65:R65"/>
    <mergeCell ref="N66:R66"/>
    <mergeCell ref="N10:R10"/>
    <mergeCell ref="B4:E4"/>
    <mergeCell ref="B5:E5"/>
    <mergeCell ref="B6:E6"/>
    <mergeCell ref="B7:E7"/>
    <mergeCell ref="B8:E8"/>
    <mergeCell ref="R6:U6"/>
    <mergeCell ref="R7:U7"/>
    <mergeCell ref="B3:E3"/>
    <mergeCell ref="R3:U3"/>
    <mergeCell ref="L2:O2"/>
    <mergeCell ref="B2:J2"/>
    <mergeCell ref="F3:G3"/>
    <mergeCell ref="F4:G4"/>
    <mergeCell ref="I3:J3"/>
    <mergeCell ref="I4:J4"/>
    <mergeCell ref="F5:G5"/>
    <mergeCell ref="F6:G6"/>
    <mergeCell ref="F7:G7"/>
    <mergeCell ref="F8:G8"/>
    <mergeCell ref="I5:J5"/>
    <mergeCell ref="I6:J6"/>
    <mergeCell ref="I7:J7"/>
    <mergeCell ref="I8:J8"/>
    <mergeCell ref="N67:R67"/>
    <mergeCell ref="N68:R68"/>
    <mergeCell ref="N69:R69"/>
    <mergeCell ref="N70:R70"/>
    <mergeCell ref="N71:R71"/>
    <mergeCell ref="N72:R72"/>
    <mergeCell ref="N73:R73"/>
    <mergeCell ref="N74:R74"/>
    <mergeCell ref="N75:R75"/>
    <mergeCell ref="N76:R76"/>
    <mergeCell ref="N77:R77"/>
    <mergeCell ref="N78:R78"/>
    <mergeCell ref="N79:R79"/>
    <mergeCell ref="N80:R80"/>
    <mergeCell ref="N81:R81"/>
    <mergeCell ref="N82:R82"/>
    <mergeCell ref="N83:R83"/>
    <mergeCell ref="N84:R84"/>
    <mergeCell ref="N85:R85"/>
    <mergeCell ref="N86:R86"/>
    <mergeCell ref="N87:R87"/>
    <mergeCell ref="N88:R88"/>
    <mergeCell ref="N89:R89"/>
    <mergeCell ref="N90:R90"/>
    <mergeCell ref="N91:R91"/>
    <mergeCell ref="N92:R92"/>
    <mergeCell ref="N93:R93"/>
    <mergeCell ref="N94:R94"/>
    <mergeCell ref="N95:R95"/>
    <mergeCell ref="N96:R96"/>
    <mergeCell ref="N97:R97"/>
    <mergeCell ref="N98:R98"/>
    <mergeCell ref="N99:R99"/>
    <mergeCell ref="N100:R100"/>
    <mergeCell ref="N101:R101"/>
    <mergeCell ref="N102:R102"/>
    <mergeCell ref="N103:R103"/>
    <mergeCell ref="N104:R104"/>
    <mergeCell ref="N105:R105"/>
    <mergeCell ref="N106:R106"/>
    <mergeCell ref="N107:R107"/>
    <mergeCell ref="N108:R108"/>
    <mergeCell ref="N109:R109"/>
    <mergeCell ref="N110:R110"/>
  </mergeCells>
  <conditionalFormatting sqref="S2:S65536 T1:IV65536 A1:R65536">
    <cfRule type="expression" priority="1" dxfId="0" stopIfTrue="1">
      <formula>CELL("protect",A1)=0</formula>
    </cfRule>
  </conditionalFormatting>
  <dataValidations count="30">
    <dataValidation allowBlank="1" showInputMessage="1" showErrorMessage="1" prompt="移動、休憩、昼食などの時間を除いた、実時間を記入してください。&#10;　時間（H)と分（M)の両方がありますので、注意してください。&#10; （認定プログラム総覧を参照）" imeMode="off" sqref="S11:S110"/>
    <dataValidation allowBlank="1" showInputMessage="1" showErrorMessage="1" prompt="重み係数があるものは記入してください。&#10;　重み係数がなく、実時間に無関係で一律に単位が決まるものもありますので注意してください。&#10;　（ガイドブックのP7・9及びＱＡを参照）" imeMode="off" sqref="T11:T110"/>
    <dataValidation allowBlank="1" showInputMessage="1" showErrorMessage="1" prompt="この欄には記入しないで下さい" imeMode="off" sqref="V10:W65536"/>
    <dataValidation allowBlank="1" showInputMessage="1" showErrorMessage="1" prompt="教育分野や教育形態について、第三者が見てもわかるように簡潔に記入してください" imeMode="on" sqref="N11:N110 O21:R110"/>
    <dataValidation allowBlank="1" showInputMessage="1" showErrorMessage="1" prompt="プログラムの主催者名を書いてください" imeMode="on" sqref="M11:M110"/>
    <dataValidation allowBlank="1" showInputMessage="1" showErrorMessage="1" prompt="プログラム名などを書いてください" imeMode="on" sqref="K21:L110"/>
    <dataValidation allowBlank="1" showInputMessage="1" showErrorMessage="1" prompt="記号を入力すれば、自動記入されます" sqref="H11:H110"/>
    <dataValidation allowBlank="1" showInputMessage="1" showErrorMessage="1" prompt="番号を入力すれば、自動記入されます" sqref="J11:J110"/>
    <dataValidation allowBlank="1" showInputMessage="1" showErrorMessage="1" prompt="四捨五入して小数第一位止めで計算されます。&#10;　重み係数が無く、一律に単位数が定められているものは、当該単位数を直接記入してください。&#10;　（ガイドブックP9を参照）" imeMode="off" sqref="U11:U110"/>
    <dataValidation allowBlank="1" showInputMessage="1" showErrorMessage="1" imeMode="on" sqref="V2:V8 W1:W8 S2:U2"/>
    <dataValidation allowBlank="1" showInputMessage="1" showErrorMessage="1" imeMode="off" sqref="R9:W9 R7:U8 R6 E11:F110 R2"/>
    <dataValidation allowBlank="1" showInputMessage="1" showErrorMessage="1" prompt="◆イルカ&#10;説明文が入力の邪魔になる場合、画面上部のツールバーのヘルプをクリックし、「Officeアシスタントを表示する」をクリックしてください。&#10;&#10;　イルカは、邪魔にならない任意の場所にドラッグで移動できます。" sqref="L1"/>
    <dataValidation allowBlank="1" showInputMessage="1" showErrorMessage="1" prompt="◆記入箇所&#10;記入できるのは、未記入の着色部分です。その他は保護されており、行・列の挿入・削除等の様式変更は行なわないで下さい（自動計算が壊れます）。&#10;&#10;◆CPDの計画と実施分析&#10;　計画目標を記入しておくと、記録簿に記入する度に進捗状況が把握でき、今後の計画に役立ちます。&#10;&#10;◆記入例で練習&#10;　記入例のデータをいろいろ変えてみて、記録簿に慣れてください。" sqref="F1:K1"/>
    <dataValidation allowBlank="1" showInputMessage="1" showErrorMessage="1" prompt="認定プログラムを見て、A～Vのうち一つだけ選んで下さい。教育分野が自動記入されます。&#10; 一つのプログラムが複数の講義で構成される場合は,、講義ごとに記入してください。&#10; 未認定のものは、具体的内容例を見て最も近い分野を判断して下さい。&#10; （ガイドブックの　p8 「教育分野」を参照）" imeMode="off" sqref="G10"/>
    <dataValidation allowBlank="1" showInputMessage="1" showErrorMessage="1" prompt="認定プログラムを見て、1～18のうち一つだけ選んでください。教育形態が自動記入されます。&#10;　未認定のものは、具体例を見て最も近いものを記入してください。&#10;　(ガイドブックのP9「教育形態」を参照）" imeMode="off" sqref="I10"/>
    <dataValidation type="whole" operator="greaterThanOrEqual" allowBlank="1" showInputMessage="1" showErrorMessage="1" prompt="西暦で記入してください。&#10;&#10;　見やすくするため、ウインドウ枠を固定してあります。&#10; 　&#10;　空白行を生じないよう、順番に注意してください。" error="2003年以降です" imeMode="off" sqref="B11:B110">
      <formula1>2003</formula1>
    </dataValidation>
    <dataValidation type="whole" allowBlank="1" showInputMessage="1" showErrorMessage="1" prompt="1-12を記入してください" imeMode="off" sqref="C11:C110">
      <formula1>1</formula1>
      <formula2>12</formula2>
    </dataValidation>
    <dataValidation type="whole" allowBlank="1" showInputMessage="1" showErrorMessage="1" prompt="1-31を記入して下さい" imeMode="off" sqref="D11:D110">
      <formula1>1</formula1>
      <formula2>31</formula2>
    </dataValidation>
    <dataValidation type="whole" allowBlank="1" showInputMessage="1" showErrorMessage="1" prompt="認定プログラムを見て、1～18のうち一つだけ選んでください。教育形態が自動記入されます。&#10;　未認定のものは、具体例を見て最も近いものを記入してください。&#10;　(ガイドブックのP9「教育形態」を参照）" error="1-18までです" imeMode="off" sqref="I11:I110">
      <formula1>1</formula1>
      <formula2>18</formula2>
    </dataValidation>
    <dataValidation allowBlank="1" showInputMessage="1" showErrorMessage="1" prompt="認定プログラムを見て、A～Vのうち一つだけ選んで下さい。教育分野が自動記入されます。&#10; 一つのプログラムが複数の講義で構成される場合は,、講義ごとに記入してください。&#10; 未認定のものは、具体的内容例を見て最も近い分野を判断して下さい。&#10; （ガイドブックの　p8 「教育分野」を参照）" error="A-Vから一つ入力してください" imeMode="off" sqref="G11:G110"/>
    <dataValidation allowBlank="1" showInputMessage="1" showErrorMessage="1" prompt="登録番号など（H16は未定です）" imeMode="off" sqref="R3:U3"/>
    <dataValidation allowBlank="1" showInputMessage="1" showErrorMessage="1" prompt="本日の日付です。&#10;　異なる場合は,、パソコンの日時の設定を確認して下さい。" sqref="T1:V1"/>
    <dataValidation allowBlank="1" showInputMessage="1" showErrorMessage="1" prompt="記録簿をダウンロードした日を記入してください。&#10; 2004/6/4 の様に記入してください。" imeMode="off" sqref="Q1"/>
    <dataValidation allowBlank="1" showInputMessage="1" showErrorMessage="1" prompt="貴方の名前を記入してください。" imeMode="on" sqref="R4:U5"/>
    <dataValidation allowBlank="1" showInputMessage="1" showErrorMessage="1" prompt="記録簿をダウンロードした日を記入してください。&#10;　2004/6/4 の様に記入してください。" imeMode="off" sqref="R1:S1"/>
    <dataValidation allowBlank="1" showInputMessage="1" showErrorMessage="1" prompt="CPDの年間計画を、教育形態別に立ててみましょう。&#10;　教育形態は、”能力開発”の区分でもあります。&#10;　例えば、&#10;参加学習型=20&#10;情報提供型=10&#10;実務学習型=10&#10;自己学習型=10&#10;と記入してみましょう。&#10;　参加学習型や自己学習型に偏重しないよう、バランスよく自分の能力を磨きましょう。" imeMode="off" sqref="M7"/>
    <dataValidation allowBlank="1" showInputMessage="1" showErrorMessage="1" prompt="CPDの年間計画を、教育形態別に立ててみましょう。&#10;　教育形態は、”能力開発”の区分でもあります。&#10;　例えば、&#10;参加学習型=20&#10;情報提供型=10&#10;実務学習型=10&#10;自己学習型=10&#10;と記入すると、合計で50単位になります。&#10;&#10;　参加学習型や自己学習型に偏重しないよう、バランスよく自分の能力を磨きましょう。" imeMode="off" sqref="M6"/>
    <dataValidation allowBlank="1" showInputMessage="1" showErrorMessage="1" prompt="プログラムの名前を書いてください" sqref="K11:L20"/>
    <dataValidation allowBlank="1" showInputMessage="1" showErrorMessage="1" prompt="CPDの年間計画を、教育分野別に立てて見ましょう。&#10;　例えば,&#10;基礎共通分野　　=6&#10;ＬＡ専門技術分野=30&#10;総合管理分野　　=7&#10;周辺技術分野　　=７&#10;と記入すると、合計で50単位になります。&#10;　バランスよく履修できるよう、いろいろと試してみてください。&#10;&#10;　昨年の実績を踏まえ、自分の目標を記入して見ましょう。" imeMode="off" sqref="F4:G7"/>
    <dataValidation allowBlank="1" showInputMessage="1" showErrorMessage="1" prompt="CPDの年間計画を、教育形態別に立ててみましょう。&#10;　教育形態は、”能力開発”の区分でもあります。&#10;　例えば、&#10;参加学習型=20&#10;情報提供型=10&#10;実務学習型=10&#10;自己学習型=10&#10;と記入してみましょう。&#10;　参加学習型や自己学習型に偏重しないよう、バランスよく自分の能力を磨きましょう。" imeMode="off" sqref="M4 M5"/>
  </dataValidations>
  <hyperlinks>
    <hyperlink ref="N1:O1" location="詳細図【例】!A1" display="分析図へリンク　押す"/>
  </hyperlinks>
  <printOptions/>
  <pageMargins left="0.6" right="0.56" top="0.45" bottom="0.4" header="0.35" footer="0.3"/>
  <pageSetup fitToHeight="1" fitToWidth="1" horizontalDpi="300" verticalDpi="300" orientation="landscape" paperSize="9" scale="79"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Y8"/>
  <sheetViews>
    <sheetView view="pageBreakPreview" zoomScale="75" zoomScaleNormal="50" zoomScaleSheetLayoutView="75" workbookViewId="0" topLeftCell="A1">
      <selection activeCell="A1" sqref="A1:A3"/>
    </sheetView>
  </sheetViews>
  <sheetFormatPr defaultColWidth="9.00390625" defaultRowHeight="13.5"/>
  <cols>
    <col min="2" max="2" width="3.50390625" style="0" customWidth="1"/>
    <col min="19" max="19" width="11.375" style="0" customWidth="1"/>
    <col min="20" max="20" width="11.75390625" style="0" customWidth="1"/>
    <col min="21" max="21" width="6.125" style="0" customWidth="1"/>
    <col min="22" max="22" width="5.875" style="0" customWidth="1"/>
    <col min="23" max="23" width="6.50390625" style="0" customWidth="1"/>
    <col min="24" max="24" width="4.375" style="0" customWidth="1"/>
    <col min="25" max="25" width="6.125" style="0" customWidth="1"/>
  </cols>
  <sheetData>
    <row r="1" spans="1:25" ht="14.25">
      <c r="A1" s="202" t="s">
        <v>180</v>
      </c>
      <c r="T1" s="73" t="s">
        <v>181</v>
      </c>
      <c r="U1" s="157">
        <f>'記録簿【例】'!R1</f>
        <v>38142</v>
      </c>
      <c r="V1" s="157"/>
      <c r="W1" s="73" t="s">
        <v>182</v>
      </c>
      <c r="X1" s="151">
        <f ca="1">TODAY()</f>
        <v>38880</v>
      </c>
      <c r="Y1" s="152"/>
    </row>
    <row r="2" spans="1:25" ht="18.75">
      <c r="A2" s="203"/>
      <c r="T2" s="41"/>
      <c r="U2" s="41"/>
      <c r="V2" s="106"/>
      <c r="W2" s="106"/>
      <c r="X2" s="106"/>
      <c r="Y2" s="106"/>
    </row>
    <row r="3" spans="1:25" ht="15" thickBot="1">
      <c r="A3" s="204"/>
      <c r="T3" s="74" t="s">
        <v>113</v>
      </c>
      <c r="U3" s="154" t="str">
        <f>'記録簿【例】'!R3</f>
        <v>01-234-5678</v>
      </c>
      <c r="V3" s="154"/>
      <c r="W3" s="154"/>
      <c r="X3" s="154"/>
      <c r="Y3" s="43"/>
    </row>
    <row r="4" spans="20:25" ht="6.75" customHeight="1">
      <c r="T4" s="155" t="s">
        <v>112</v>
      </c>
      <c r="U4" s="153" t="str">
        <f>'記録簿【例】'!R4</f>
        <v>造園　太郎</v>
      </c>
      <c r="V4" s="153"/>
      <c r="W4" s="153"/>
      <c r="X4" s="153"/>
      <c r="Y4" s="43"/>
    </row>
    <row r="5" spans="20:25" ht="14.25">
      <c r="T5" s="156"/>
      <c r="U5" s="154"/>
      <c r="V5" s="154"/>
      <c r="W5" s="154"/>
      <c r="X5" s="154"/>
      <c r="Y5" s="43"/>
    </row>
    <row r="6" spans="20:25" ht="14.25">
      <c r="T6" s="75"/>
      <c r="U6" s="185"/>
      <c r="V6" s="185"/>
      <c r="W6" s="185"/>
      <c r="X6" s="185"/>
      <c r="Y6" s="43"/>
    </row>
    <row r="7" spans="20:25" ht="14.25">
      <c r="T7" s="74" t="s">
        <v>179</v>
      </c>
      <c r="U7" s="154" t="str">
        <f>'記録簿【例】'!R7</f>
        <v>03-123-4567</v>
      </c>
      <c r="V7" s="154"/>
      <c r="W7" s="154"/>
      <c r="X7" s="154"/>
      <c r="Y7" s="43"/>
    </row>
    <row r="8" spans="20:25" ht="14.25">
      <c r="T8" s="76" t="s">
        <v>114</v>
      </c>
      <c r="U8" s="178" t="str">
        <f>'記録簿【例】'!R8</f>
        <v>03-234-5679</v>
      </c>
      <c r="V8" s="178"/>
      <c r="W8" s="178"/>
      <c r="X8" s="178"/>
      <c r="Y8" s="43"/>
    </row>
  </sheetData>
  <mergeCells count="9">
    <mergeCell ref="U8:X8"/>
    <mergeCell ref="T4:T5"/>
    <mergeCell ref="U4:X5"/>
    <mergeCell ref="U6:X6"/>
    <mergeCell ref="U7:X7"/>
    <mergeCell ref="A1:A3"/>
    <mergeCell ref="U1:V1"/>
    <mergeCell ref="X1:Y1"/>
    <mergeCell ref="U3:X3"/>
  </mergeCells>
  <conditionalFormatting sqref="T1:U8 W1:Y8 V2:V8">
    <cfRule type="expression" priority="1" dxfId="0" stopIfTrue="1">
      <formula>CELL("protect",T1)=0</formula>
    </cfRule>
  </conditionalFormatting>
  <dataValidations count="7">
    <dataValidation allowBlank="1" showInputMessage="1" showErrorMessage="1" imeMode="on" sqref="Y2:Y8 V2:X2"/>
    <dataValidation allowBlank="1" showInputMessage="1" showErrorMessage="1" imeMode="off" sqref="U7:X8 U6 U2"/>
    <dataValidation allowBlank="1" showInputMessage="1" showErrorMessage="1" prompt="登録番号など（H16は未定です）" imeMode="off" sqref="U3:X3"/>
    <dataValidation allowBlank="1" showInputMessage="1" showErrorMessage="1" prompt="本日の日付です。&#10;　異なる場合は,、パソコンの日時の設定を確認して下さい。" sqref="W1:Y1"/>
    <dataValidation allowBlank="1" showInputMessage="1" showErrorMessage="1" prompt="記録簿をダウンロードした日を記入してください。&#10; 2004/6/4 の様に記入してください。" imeMode="off" sqref="T1"/>
    <dataValidation allowBlank="1" showInputMessage="1" showErrorMessage="1" prompt="貴方の名前を記入してください。" imeMode="on" sqref="U4:X5"/>
    <dataValidation allowBlank="1" showInputMessage="1" showErrorMessage="1" prompt="記録簿をダウンロードした日を記入してください。&#10;　2004/6/4 の様に記入してください。" imeMode="off" sqref="U1:V1"/>
  </dataValidations>
  <hyperlinks>
    <hyperlink ref="A1:A3" location="記録簿【例】!A1" display="記録簿に戻る"/>
  </hyperlinks>
  <printOptions/>
  <pageMargins left="0.61" right="0.41" top="0.5" bottom="0.67" header="0.38" footer="0.512"/>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造園ＣＰＤ協議会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dc:creator>
  <cp:keywords/>
  <dc:description/>
  <cp:lastModifiedBy>KS</cp:lastModifiedBy>
  <cp:lastPrinted>2004-06-18T06:23:24Z</cp:lastPrinted>
  <dcterms:created xsi:type="dcterms:W3CDTF">2004-04-07T00:41:17Z</dcterms:created>
  <dcterms:modified xsi:type="dcterms:W3CDTF">2006-06-12T06:19:46Z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-705333504</vt:i4>
  </property>
  <property fmtid="{D5CDD505-2E9C-101B-9397-08002B2CF9AE}" pid="3" name="_EmailSubject">
    <vt:lpwstr>プログラム総覧修正</vt:lpwstr>
  </property>
  <property fmtid="{D5CDD505-2E9C-101B-9397-08002B2CF9AE}" pid="4" name="_AuthorEmail">
    <vt:lpwstr>tanabe@j-la.jp</vt:lpwstr>
  </property>
  <property fmtid="{D5CDD505-2E9C-101B-9397-08002B2CF9AE}" pid="5" name="_AuthorEmailDisplayName">
    <vt:lpwstr>田辺智康</vt:lpwstr>
  </property>
  <property fmtid="{D5CDD505-2E9C-101B-9397-08002B2CF9AE}" pid="6" name="_ReviewingToolsShownOnce">
    <vt:lpwstr/>
  </property>
</Properties>
</file>